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15" windowWidth="27495" windowHeight="11445" activeTab="0"/>
  </bookViews>
  <sheets>
    <sheet name="Rekapitulace stavby" sheetId="1" r:id="rId1"/>
    <sheet name="SO 310.1 - splašková kana..." sheetId="2" r:id="rId2"/>
    <sheet name="SO 310.2 - zapravení vozo..." sheetId="3" r:id="rId3"/>
    <sheet name="SO 310.3 - zapravení vozo..." sheetId="4" r:id="rId4"/>
    <sheet name="SO 310.4 - zapravení vozo..." sheetId="5" r:id="rId5"/>
    <sheet name="SO 320 - ODBOČKY PRO KANA..." sheetId="6" r:id="rId6"/>
    <sheet name="SO 330 - ČERPACÍ STANICE ČS1" sheetId="7" r:id="rId7"/>
    <sheet name="SO 350 - HYDROVRTY" sheetId="8" r:id="rId8"/>
    <sheet name="SO 410 - PŘÍPOJKA NN PRO ČS1" sheetId="9" r:id="rId9"/>
    <sheet name="SO 420 - PŘENOS DAT" sheetId="10" r:id="rId10"/>
    <sheet name="90 - OSTATNÍ NÁKLADY" sheetId="11" r:id="rId11"/>
  </sheets>
  <definedNames>
    <definedName name="_xlnm._FilterDatabase" localSheetId="10" hidden="1">'90 - OSTATNÍ NÁKLADY'!$C$117:$K$178</definedName>
    <definedName name="_xlnm._FilterDatabase" localSheetId="1" hidden="1">'SO 310.1 - splašková kana...'!$C$131:$K$660</definedName>
    <definedName name="_xlnm._FilterDatabase" localSheetId="2" hidden="1">'SO 310.2 - zapravení vozo...'!$C$130:$K$330</definedName>
    <definedName name="_xlnm._FilterDatabase" localSheetId="3" hidden="1">'SO 310.3 - zapravení vozo...'!$C$130:$K$219</definedName>
    <definedName name="_xlnm._FilterDatabase" localSheetId="4" hidden="1">'SO 310.4 - zapravení vozo...'!$C$130:$K$283</definedName>
    <definedName name="_xlnm._FilterDatabase" localSheetId="5" hidden="1">'SO 320 - ODBOČKY PRO KANA...'!$C$127:$K$466</definedName>
    <definedName name="_xlnm._FilterDatabase" localSheetId="6" hidden="1">'SO 330 - ČERPACÍ STANICE ČS1'!$C$135:$K$508</definedName>
    <definedName name="_xlnm._FilterDatabase" localSheetId="7" hidden="1">'SO 350 - HYDROVRTY'!$C$123:$K$204</definedName>
    <definedName name="_xlnm._FilterDatabase" localSheetId="8" hidden="1">'SO 410 - PŘÍPOJKA NN PRO ČS1'!$C$126:$K$163</definedName>
    <definedName name="_xlnm._FilterDatabase" localSheetId="9" hidden="1">'SO 420 - PŘENOS DAT'!$C$126:$K$232</definedName>
    <definedName name="_xlnm.Print_Area" localSheetId="10">'90 - OSTATNÍ NÁKLADY'!$C$4:$J$76,'90 - OSTATNÍ NÁKLADY'!$C$82:$J$99,'90 - OSTATNÍ NÁKLADY'!$C$105:$K$178</definedName>
    <definedName name="_xlnm.Print_Area" localSheetId="0">'Rekapitulace stavby'!$D$4:$AO$76,'Rekapitulace stavby'!$C$82:$AQ$108</definedName>
    <definedName name="_xlnm.Print_Area" localSheetId="1">'SO 310.1 - splašková kana...'!$C$4:$J$76,'SO 310.1 - splašková kana...'!$C$82:$J$109,'SO 310.1 - splašková kana...'!$C$115:$K$660</definedName>
    <definedName name="_xlnm.Print_Area" localSheetId="2">'SO 310.2 - zapravení vozo...'!$C$4:$J$76,'SO 310.2 - zapravení vozo...'!$C$82:$J$108,'SO 310.2 - zapravení vozo...'!$C$114:$K$330</definedName>
    <definedName name="_xlnm.Print_Area" localSheetId="3">'SO 310.3 - zapravení vozo...'!$C$4:$J$76,'SO 310.3 - zapravení vozo...'!$C$82:$J$108,'SO 310.3 - zapravení vozo...'!$C$114:$K$219</definedName>
    <definedName name="_xlnm.Print_Area" localSheetId="4">'SO 310.4 - zapravení vozo...'!$C$4:$J$76,'SO 310.4 - zapravení vozo...'!$C$82:$J$108,'SO 310.4 - zapravení vozo...'!$C$114:$K$283</definedName>
    <definedName name="_xlnm.Print_Area" localSheetId="5">'SO 320 - ODBOČKY PRO KANA...'!$C$4:$J$76,'SO 320 - ODBOČKY PRO KANA...'!$C$82:$J$107,'SO 320 - ODBOČKY PRO KANA...'!$C$113:$K$466</definedName>
    <definedName name="_xlnm.Print_Area" localSheetId="6">'SO 330 - ČERPACÍ STANICE ČS1'!$C$4:$J$76,'SO 330 - ČERPACÍ STANICE ČS1'!$C$82:$J$115,'SO 330 - ČERPACÍ STANICE ČS1'!$C$121:$K$508</definedName>
    <definedName name="_xlnm.Print_Area" localSheetId="7">'SO 350 - HYDROVRTY'!$C$4:$J$76,'SO 350 - HYDROVRTY'!$C$82:$J$103,'SO 350 - HYDROVRTY'!$C$109:$K$204</definedName>
    <definedName name="_xlnm.Print_Area" localSheetId="8">'SO 410 - PŘÍPOJKA NN PRO ČS1'!$C$4:$J$76,'SO 410 - PŘÍPOJKA NN PRO ČS1'!$C$82:$J$106,'SO 410 - PŘÍPOJKA NN PRO ČS1'!$C$112:$K$163</definedName>
    <definedName name="_xlnm.Print_Area" localSheetId="9">'SO 420 - PŘENOS DAT'!$C$4:$J$76,'SO 420 - PŘENOS DAT'!$C$82:$J$106,'SO 420 - PŘENOS DAT'!$C$112:$K$232</definedName>
    <definedName name="_xlnm.Print_Titles" localSheetId="0">'Rekapitulace stavby'!$92:$92</definedName>
    <definedName name="_xlnm.Print_Titles" localSheetId="1">'SO 310.1 - splašková kana...'!$131:$131</definedName>
    <definedName name="_xlnm.Print_Titles" localSheetId="2">'SO 310.2 - zapravení vozo...'!$130:$130</definedName>
    <definedName name="_xlnm.Print_Titles" localSheetId="3">'SO 310.3 - zapravení vozo...'!$130:$130</definedName>
    <definedName name="_xlnm.Print_Titles" localSheetId="4">'SO 310.4 - zapravení vozo...'!$130:$130</definedName>
    <definedName name="_xlnm.Print_Titles" localSheetId="5">'SO 320 - ODBOČKY PRO KANA...'!$127:$127</definedName>
    <definedName name="_xlnm.Print_Titles" localSheetId="6">'SO 330 - ČERPACÍ STANICE ČS1'!$135:$135</definedName>
    <definedName name="_xlnm.Print_Titles" localSheetId="7">'SO 350 - HYDROVRTY'!$123:$123</definedName>
    <definedName name="_xlnm.Print_Titles" localSheetId="8">'SO 410 - PŘÍPOJKA NN PRO ČS1'!$126:$126</definedName>
    <definedName name="_xlnm.Print_Titles" localSheetId="9">'SO 420 - PŘENOS DAT'!$126:$126</definedName>
    <definedName name="_xlnm.Print_Titles" localSheetId="10">'90 - OSTATNÍ NÁKLADY'!$117:$117</definedName>
  </definedNames>
  <calcPr calcId="145621"/>
</workbook>
</file>

<file path=xl/sharedStrings.xml><?xml version="1.0" encoding="utf-8"?>
<sst xmlns="http://schemas.openxmlformats.org/spreadsheetml/2006/main" count="23707" uniqueCount="2744">
  <si>
    <t>Export Komplet</t>
  </si>
  <si>
    <t/>
  </si>
  <si>
    <t>2.0</t>
  </si>
  <si>
    <t>ZAMOK</t>
  </si>
  <si>
    <t>False</t>
  </si>
  <si>
    <t>{35c3b451-86e4-4687-a6dd-b777f7e02f40}</t>
  </si>
  <si>
    <t>0,01</t>
  </si>
  <si>
    <t>21</t>
  </si>
  <si>
    <t>10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</si>
  <si>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</si>
  <si>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</si>
  <si>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</si>
  <si>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</si>
  <si>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</si>
  <si>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</si>
  <si>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</si>
  <si>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</si>
  <si>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BRNO, ZELNÁ - SPLAŠKOVÁ KANALIZACE</t>
  </si>
  <si>
    <t>KSO:</t>
  </si>
  <si>
    <t>CC-CZ:</t>
  </si>
  <si>
    <t>Místo:</t>
  </si>
  <si>
    <t>Brno</t>
  </si>
  <si>
    <t>Datum:</t>
  </si>
  <si>
    <t>24. 4. 2020</t>
  </si>
  <si>
    <t>Zadavatel:</t>
  </si>
  <si>
    <t>IČ:</t>
  </si>
  <si>
    <t>Statutární město Brno</t>
  </si>
  <si>
    <t>DIČ:</t>
  </si>
  <si>
    <t>Uchazeč:</t>
  </si>
  <si>
    <t>Vyplň údaj</t>
  </si>
  <si>
    <t>Projektant:</t>
  </si>
  <si>
    <t>PROVO spol. s r.o.</t>
  </si>
  <si>
    <t>True</t>
  </si>
  <si>
    <t>Zpracovatel:</t>
  </si>
  <si>
    <t>Obrtel M.</t>
  </si>
  <si>
    <t>Poznámka:</t>
  </si>
  <si>
    <t xml:space="preserve">Soupis prací je sestaven za využití položek Cenové soustavy ÚRS, RTS aj. (CS). Cenové a technické podmínky položek CS ÚRS, které nejsou uvedeny v soupisu prací (tzv. úvodní části katalogů) jsou neomezeně dálkově k dispozici na www.cs-urs.cz. Položky soupisu prací, které mají ve sloupci "Cenová soustava" uveden údaj „ vlastní “, nepochází z CS. Tyto položky byly vytvořeny pouze pro tento rozpočet a nenacházejí se v žádné cenové soustavě. Pokud byl v rozpočtu uveden konkrétní obchodní název materiálu nebo výrobku, byl použit s cílem zadavatele stanovit minimální kvalitativní standard. Pokud je někde uveden obchodní název, slouží jen k upřesnění specifikace materiálu. Je možné použít jakýkoliv obdobný výrobek. Výkaz výměr, který se vztahuje k více položkám je nahrazen odpovídajícím slovem  "FIGUROU".  Figura je uvedena ve sloupci "Kód" v položce, kde byla spočítána. 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</si>
  <si>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</si>
  <si>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</si>
  <si>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</si>
  <si>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</si>
  <si>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</si>
  <si>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</si>
  <si>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</si>
  <si>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</si>
  <si>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</si>
  <si>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</si>
  <si>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</si>
  <si>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</si>
  <si>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</si>
  <si>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</si>
  <si>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</si>
  <si>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</si>
  <si>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</si>
  <si>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</si>
  <si>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</si>
  <si>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</si>
  <si>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</si>
  <si>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</si>
  <si>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</si>
  <si>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</si>
  <si>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</si>
  <si>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</si>
  <si>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</si>
  <si>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</si>
  <si>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</si>
  <si>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</si>
  <si>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</si>
  <si>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</si>
  <si>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</si>
  <si>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</si>
  <si>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</si>
  <si>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</si>
  <si>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</si>
  <si>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</si>
  <si>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</si>
  <si>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</si>
  <si>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</si>
  <si>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</si>
  <si>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</si>
  <si>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</si>
  <si>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300</t>
  </si>
  <si>
    <t>VODOHOSPODÁŘSKÉ OBJEKTY</t>
  </si>
  <si>
    <t>ING</t>
  </si>
  <si>
    <t>1</t>
  </si>
  <si>
    <t>{75d9d086-30eb-4d5b-b84e-a8489d82b357}</t>
  </si>
  <si>
    <t>2</t>
  </si>
  <si>
    <t>SO 310</t>
  </si>
  <si>
    <t>SPLAŠKOVÁ KANALIZACE</t>
  </si>
  <si>
    <t>Soupis</t>
  </si>
  <si>
    <t>{7d3c04a4-2c23-45af-99c8-c7e76fcfb262}</t>
  </si>
  <si>
    <t>827 29 5</t>
  </si>
  <si>
    <t>/</t>
  </si>
  <si>
    <t>SO 310.1</t>
  </si>
  <si>
    <t>splašková kanalizace</t>
  </si>
  <si>
    <t>3</t>
  </si>
  <si>
    <t>{20a3dc16-8438-44bb-bb55-9696cd53c8b9}</t>
  </si>
  <si>
    <t>SO 310.2</t>
  </si>
  <si>
    <t>zapravení vozovky ul. Zelná</t>
  </si>
  <si>
    <t>{0f3c5c0f-df7e-44d6-bfaa-876ffbed263a}</t>
  </si>
  <si>
    <t>822 29 6</t>
  </si>
  <si>
    <t>SO 310.3</t>
  </si>
  <si>
    <t>zapravení vozovky ul. Hliniště</t>
  </si>
  <si>
    <t>{14cc3d0d-6fe4-4d7f-86bd-b7e2c31e2428}</t>
  </si>
  <si>
    <t>822 29 3</t>
  </si>
  <si>
    <t>SO 310.4</t>
  </si>
  <si>
    <t>zapravení vozovky ul. V Polích</t>
  </si>
  <si>
    <t>{d884c4d1-9fdb-49ca-9d5d-0662423a5f42}</t>
  </si>
  <si>
    <t>SO 320</t>
  </si>
  <si>
    <t>ODBOČKY PRO KANALIZAČNÍ PŘÍPOJKY</t>
  </si>
  <si>
    <t>{21e3c67e-af11-4ec7-af3b-7682d3e32a5c}</t>
  </si>
  <si>
    <t>SO 330</t>
  </si>
  <si>
    <t>ČERPACÍ STANICE ČS1</t>
  </si>
  <si>
    <t>{a195c74b-7bd8-4e89-83e1-3ab5d7a04e14}</t>
  </si>
  <si>
    <t>SO 350</t>
  </si>
  <si>
    <t>HYDROVRTY</t>
  </si>
  <si>
    <t>{24385f41-bb09-46c1-8b50-802d7a200d21}</t>
  </si>
  <si>
    <t>SO 400</t>
  </si>
  <si>
    <t>ELEKTRO A SDĚLOVACÍ OBJEKTY</t>
  </si>
  <si>
    <t>{0eab37e2-3267-40ca-8136-40603e1fd626}</t>
  </si>
  <si>
    <t>SO 410</t>
  </si>
  <si>
    <t>PŘÍPOJKA NN PRO ČS1</t>
  </si>
  <si>
    <t>{a4298493-2426-4acb-ad9e-1f74a7d071d1}</t>
  </si>
  <si>
    <t>828 79</t>
  </si>
  <si>
    <t>SO 420</t>
  </si>
  <si>
    <t>PŘENOS DAT</t>
  </si>
  <si>
    <t>{e24e6b00-07c3-4324-8d23-92031e9fed14}</t>
  </si>
  <si>
    <t>828 89</t>
  </si>
  <si>
    <t>90</t>
  </si>
  <si>
    <t>OSTATNÍ NÁKLADY</t>
  </si>
  <si>
    <t>VON</t>
  </si>
  <si>
    <t>{45db94a4-d0c0-474c-afee-f2ec7bd94567}</t>
  </si>
  <si>
    <t>ASFALT</t>
  </si>
  <si>
    <t>559,685</t>
  </si>
  <si>
    <t>BKOSTKA</t>
  </si>
  <si>
    <t>2,4</t>
  </si>
  <si>
    <t>KRYCÍ LIST SOUPISU PRACÍ</t>
  </si>
  <si>
    <t>DN300</t>
  </si>
  <si>
    <t>568,4</t>
  </si>
  <si>
    <t>DN300p</t>
  </si>
  <si>
    <t>574,8</t>
  </si>
  <si>
    <t>DN800</t>
  </si>
  <si>
    <t>24,6</t>
  </si>
  <si>
    <t>DN800p</t>
  </si>
  <si>
    <t>26,8</t>
  </si>
  <si>
    <t>Objekt:</t>
  </si>
  <si>
    <t>KABELkus</t>
  </si>
  <si>
    <t>13</t>
  </si>
  <si>
    <t>SO 300 - VODOHOSPODÁŘSKÉ OBJEKTY</t>
  </si>
  <si>
    <t>KABELm</t>
  </si>
  <si>
    <t>15,6</t>
  </si>
  <si>
    <t>Soupis:</t>
  </si>
  <si>
    <t>LOZE</t>
  </si>
  <si>
    <t>166,555</t>
  </si>
  <si>
    <t>SO 310 - SPLAŠKOVÁ KANALIZACE</t>
  </si>
  <si>
    <t>LT200</t>
  </si>
  <si>
    <t>2,417</t>
  </si>
  <si>
    <t>Úroveň 3:</t>
  </si>
  <si>
    <t>LT200p</t>
  </si>
  <si>
    <t>SO 310.1 - splašková kanalizace</t>
  </si>
  <si>
    <t>OBSYP1</t>
  </si>
  <si>
    <t>1,329</t>
  </si>
  <si>
    <t>ODVOZ1</t>
  </si>
  <si>
    <t>2515,152</t>
  </si>
  <si>
    <t>PAZ8</t>
  </si>
  <si>
    <t>2144,22</t>
  </si>
  <si>
    <t>PKRYT200</t>
  </si>
  <si>
    <t>823,795</t>
  </si>
  <si>
    <t>POTRUBI1</t>
  </si>
  <si>
    <t>29,3</t>
  </si>
  <si>
    <t>POTRUBI2</t>
  </si>
  <si>
    <t>1,2</t>
  </si>
  <si>
    <t>POTRUBI3</t>
  </si>
  <si>
    <t>3,6</t>
  </si>
  <si>
    <t>POTRUBI4</t>
  </si>
  <si>
    <t>STABILZS</t>
  </si>
  <si>
    <t>96,226</t>
  </si>
  <si>
    <t>VYKOP1</t>
  </si>
  <si>
    <t>2418,447</t>
  </si>
  <si>
    <t>VYKOP11</t>
  </si>
  <si>
    <t>3007,856</t>
  </si>
  <si>
    <t>VYKOPR</t>
  </si>
  <si>
    <t>96,705</t>
  </si>
  <si>
    <t>ZAMKOVA</t>
  </si>
  <si>
    <t>264,11</t>
  </si>
  <si>
    <t>ZASYP</t>
  </si>
  <si>
    <t>2134,399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</si>
  <si>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</si>
  <si>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</si>
  <si>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</si>
  <si>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</si>
  <si>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</si>
  <si>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</si>
  <si>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</si>
  <si>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</si>
  <si>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</si>
  <si>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</si>
  <si>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998 - Přesun hmot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</si>
  <si>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</si>
  <si>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</si>
  <si>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</si>
  <si>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</si>
  <si>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</si>
  <si>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</si>
  <si>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</si>
  <si>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</si>
  <si>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</si>
  <si>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</si>
  <si>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</si>
  <si>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</si>
  <si>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</si>
  <si>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</si>
  <si>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</si>
  <si>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</si>
  <si>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</si>
  <si>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</si>
  <si>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</si>
  <si>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</si>
  <si>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113203111.1</t>
  </si>
  <si>
    <t>Vytrhání obrub z dlažebních kostek k zpětnému požití</t>
  </si>
  <si>
    <t>m</t>
  </si>
  <si>
    <t>vlastní</t>
  </si>
  <si>
    <t>4</t>
  </si>
  <si>
    <t>-612078612</t>
  </si>
  <si>
    <t>VV</t>
  </si>
  <si>
    <t>" stávající asfaltová vozovka stoka A "</t>
  </si>
  <si>
    <t>" kostka 2-řádek - přídlažba "     1,2*2</t>
  </si>
  <si>
    <t>Součet</t>
  </si>
  <si>
    <t>979071022</t>
  </si>
  <si>
    <t>Očištění dlažebních kostek drobných se spárováním živičnou směsí nebo MC při překopech ing sítí</t>
  </si>
  <si>
    <t>m2</t>
  </si>
  <si>
    <t>CS ÚRS 2020 01</t>
  </si>
  <si>
    <t>2146052640</t>
  </si>
  <si>
    <t>BKOSTKA*0,11</t>
  </si>
  <si>
    <t>113106171.1</t>
  </si>
  <si>
    <t>Rozebrání dlažeb vozovek ze zámkové dlažby s ložem z kameniva k zpětnému použití</t>
  </si>
  <si>
    <t>-1185157301</t>
  </si>
  <si>
    <t>" stoka A - ul. Hliniště""</t>
  </si>
  <si>
    <t>"stoka DN300 "     1,2*(242,0-0,46-3,84-15,14-17,26-2,5*4-2,5/2)</t>
  </si>
  <si>
    <t>" šachty "     2,5*2,5*5</t>
  </si>
  <si>
    <t>" k zpětnému použití - 75%, odvoz na skládku - 25% "</t>
  </si>
  <si>
    <t>ZAMKOVA*0,75</t>
  </si>
  <si>
    <t>113106171</t>
  </si>
  <si>
    <t>Rozebrání dlažeb vozovek ze zámkové dlažby s ložem z kameniva ručně</t>
  </si>
  <si>
    <t>-1776399729</t>
  </si>
  <si>
    <t>ZAMKOVA*0,25</t>
  </si>
  <si>
    <t>5</t>
  </si>
  <si>
    <t>979054451</t>
  </si>
  <si>
    <t>Očištění vybouraných zámkových dlaždic s původním spárováním z kameniva těženého</t>
  </si>
  <si>
    <t>716909925</t>
  </si>
  <si>
    <t>6</t>
  </si>
  <si>
    <t>113107232</t>
  </si>
  <si>
    <t>Odstranění podkladu z betonu prostého tl 300 mm strojně pl přes 200 m2</t>
  </si>
  <si>
    <t>1559489794</t>
  </si>
  <si>
    <t>" beton 240mm  "     ZAMKOVA</t>
  </si>
  <si>
    <t>7</t>
  </si>
  <si>
    <t>919735125</t>
  </si>
  <si>
    <t>Řezání stávajícího betonového krytu hl do 250 mm</t>
  </si>
  <si>
    <t>678440243</t>
  </si>
  <si>
    <t>"stoka DN300 "     2*(242,0-0,46-3,84-15,14-17,26-2,5*4-2,5/2)</t>
  </si>
  <si>
    <t>" šachty "     4*2,5*5</t>
  </si>
  <si>
    <t>8</t>
  </si>
  <si>
    <t>113107214.1</t>
  </si>
  <si>
    <t>Odstranění podkladu z kameniva těženého tl 350 mm strojně pl přes 200 m2</t>
  </si>
  <si>
    <t>383818809</t>
  </si>
  <si>
    <t>9</t>
  </si>
  <si>
    <t>113107224</t>
  </si>
  <si>
    <t>Odstranění podkladu z kameniva drceného tl 400 mm strojně pl přes 200 m2</t>
  </si>
  <si>
    <t>501925221</t>
  </si>
  <si>
    <t>" asf. vozovka - makadam - 370mm "     ASFALT</t>
  </si>
  <si>
    <t>997221551</t>
  </si>
  <si>
    <t>Vodorovná doprava suti ze sypkých materiálů do 1 km</t>
  </si>
  <si>
    <t>t</t>
  </si>
  <si>
    <t>1237232082</t>
  </si>
  <si>
    <t>11</t>
  </si>
  <si>
    <t>997221559</t>
  </si>
  <si>
    <t>Příplatek ZKD 1 km u vodorovné dopravy suti ze sypkých materiálů</t>
  </si>
  <si>
    <t>764253408</t>
  </si>
  <si>
    <t>691,136*6 'Přepočtené koeficientem množství</t>
  </si>
  <si>
    <t>12</t>
  </si>
  <si>
    <t>97909811001</t>
  </si>
  <si>
    <t>Poplatek za skládku suti      (bez živice)</t>
  </si>
  <si>
    <t>-1097306057</t>
  </si>
  <si>
    <t>113107244</t>
  </si>
  <si>
    <t>Odstranění podkladu živičného tl 200 mm strojně pl přes 200 m2</t>
  </si>
  <si>
    <t>375550717</t>
  </si>
  <si>
    <t>" stávající asfaltová vozovka nad rýhou - 180mm "</t>
  </si>
  <si>
    <t xml:space="preserve">" stoka A "     </t>
  </si>
  <si>
    <t>" kamenina DN800 "    1,8*(35,0-5,0-3,1/2*2-2,3/2*2)</t>
  </si>
  <si>
    <t>" kamenina DN300 "    1,2*(0,46+3,84+15,14+17,26-35,0-2,3/2)</t>
  </si>
  <si>
    <t>" šachta Š1 "      (5,0-0,46-3,84+3,1/2)*2,3</t>
  </si>
  <si>
    <t>" šachta Š2 "      3,1*2,3</t>
  </si>
  <si>
    <t>" šachta Š3 "      2,3*2,3</t>
  </si>
  <si>
    <t xml:space="preserve">" stoka A1 "     </t>
  </si>
  <si>
    <t>" kamenina DN300 "    1,2*(181,0-2,3/2-2,5*5-2,5/2)</t>
  </si>
  <si>
    <t>" šachta Š9-14 "      2,5*2,5*6</t>
  </si>
  <si>
    <t xml:space="preserve">" stoka A2 "     </t>
  </si>
  <si>
    <t>" kamenina DN300 "    1,2*(85,0-3,1/2-2,5-2,5/2)</t>
  </si>
  <si>
    <t>" šachta Š15-16 "      2,5*2,5*2</t>
  </si>
  <si>
    <t xml:space="preserve">" stoka A3 "     </t>
  </si>
  <si>
    <t>" kamenina DN300 "    1,2*(119,0-3,1/2-2,5*2-2,5/2)</t>
  </si>
  <si>
    <t>" šachta Š17-19 "      2,5*2,5*3</t>
  </si>
  <si>
    <t>Mezisoučet</t>
  </si>
  <si>
    <t>14</t>
  </si>
  <si>
    <t>919735114</t>
  </si>
  <si>
    <t>Řezání stávajícího živičného krytu hl do 200 mm</t>
  </si>
  <si>
    <t>1630994520</t>
  </si>
  <si>
    <t>" litina DN200 "    0,00</t>
  </si>
  <si>
    <t>" kamenina DN800 "    2*(35,0-5,0-3,1/2*2-2,3/2*2)</t>
  </si>
  <si>
    <t>" kamenina DN300 "    2*(0,46+3,84+15,14+17,26-35,0-2,3/2)</t>
  </si>
  <si>
    <t>" šachta Š1 "      (3,1+5,0-3,1/2-0,46-3,84)*2+2,3</t>
  </si>
  <si>
    <t>" šachta Š2 "      2*(3,1+2,3)</t>
  </si>
  <si>
    <t>" šachta Š3 "      2,3*4</t>
  </si>
  <si>
    <t>" kamenina DN300 "    2*(181,0-2,3/2-2,5*5-2,5/2)</t>
  </si>
  <si>
    <t>" šachta Š9-14 "      4*2,5*6</t>
  </si>
  <si>
    <t>" kamenina DN300 "    2*(85,0-3,1/2-2,5-2,5/2)</t>
  </si>
  <si>
    <t>" šachta Š15-16 "      4*2,5*2</t>
  </si>
  <si>
    <t>" kamenina DN300 "    2*(119,0-3,1/2-2,5*2-2,5/2)</t>
  </si>
  <si>
    <t>" šachta Š17-19 "      4*2,5*3</t>
  </si>
  <si>
    <t>15</t>
  </si>
  <si>
    <t>-40902642</t>
  </si>
  <si>
    <t>16</t>
  </si>
  <si>
    <t>-1312302271</t>
  </si>
  <si>
    <t>251,858*6 'Přepočtené koeficientem množství</t>
  </si>
  <si>
    <t>17</t>
  </si>
  <si>
    <t>97909811002</t>
  </si>
  <si>
    <t>Poplatek za skládku suti - živice</t>
  </si>
  <si>
    <t>-528603841</t>
  </si>
  <si>
    <t>18</t>
  </si>
  <si>
    <t>119001401</t>
  </si>
  <si>
    <t>Dočasné zajištění potrubí ocelového nebo litinového DN do 200 mm</t>
  </si>
  <si>
    <t>-48233117</t>
  </si>
  <si>
    <t>" křížení inž. sítí  voda+plyn "</t>
  </si>
  <si>
    <t>" stoka A "     1,1*1+1,8*1+1,2*7</t>
  </si>
  <si>
    <t>" stoka A1 "     1,2*(2+9)</t>
  </si>
  <si>
    <t>" stoka A2 "     1,2*1</t>
  </si>
  <si>
    <t>" stoka A3 "     1,2*3</t>
  </si>
  <si>
    <t>19</t>
  </si>
  <si>
    <t>119001402</t>
  </si>
  <si>
    <t>Dočasné zajištění potrubí ocelového nebo litinového DN do 500 mm</t>
  </si>
  <si>
    <t>1164168197</t>
  </si>
  <si>
    <t>" křížení inž. sítí  voda DN350 "</t>
  </si>
  <si>
    <t>" stoka A "     1,2*1</t>
  </si>
  <si>
    <t>20</t>
  </si>
  <si>
    <t>119001411</t>
  </si>
  <si>
    <t>Dočasné zajištění potrubí betonového, ŽB nebo kameninového DN do 200 mm</t>
  </si>
  <si>
    <t>-1316333393</t>
  </si>
  <si>
    <t>" kanalizace - stoka A1 "     1,2*3</t>
  </si>
  <si>
    <t>119001412</t>
  </si>
  <si>
    <t>Dočasné zajištění potrubí betonového, ŽB nebo kameninového DN do 500 mm</t>
  </si>
  <si>
    <t>1351293158</t>
  </si>
  <si>
    <t>" kanalizace DN400 - stoka A1 "     1,2*1</t>
  </si>
  <si>
    <t>22</t>
  </si>
  <si>
    <t>119001421</t>
  </si>
  <si>
    <t>Dočasné zajištění kabelů a kabelových tratí ze 3 volně ložených kabelů</t>
  </si>
  <si>
    <t>1920230412</t>
  </si>
  <si>
    <t xml:space="preserve">" křížení inž. sítí  v chráničce "      </t>
  </si>
  <si>
    <t>" stoka A "     9</t>
  </si>
  <si>
    <t>" stoka A1 "     1</t>
  </si>
  <si>
    <t>" stoka A2 "     2</t>
  </si>
  <si>
    <t>" stoka A3 "     1</t>
  </si>
  <si>
    <t>KABELkus*1,2</t>
  </si>
  <si>
    <t>23</t>
  </si>
  <si>
    <t>139001101</t>
  </si>
  <si>
    <t>Příplatek za ztížení vykopávky v blízkosti podzemního vedení</t>
  </si>
  <si>
    <t>m3</t>
  </si>
  <si>
    <t>697004927</t>
  </si>
  <si>
    <t>" voda, plyn "     POTRUBI1*1,2*1,7</t>
  </si>
  <si>
    <t>" voda DN350 "     POTRUBI2*1,35*1,85</t>
  </si>
  <si>
    <t>" kanalizace "     POTRUBI3*1,2*1,7</t>
  </si>
  <si>
    <t>" kanalizace DN400 "     POTRUBI4*1,4*1,9</t>
  </si>
  <si>
    <t>" kabel "     KABELm*1,0*1,5</t>
  </si>
  <si>
    <t>24</t>
  </si>
  <si>
    <t>132112212</t>
  </si>
  <si>
    <t>Hloubení rýh š do 2000 mm v nesoudržných horninách třídy těžitelnosti I, skupiny 1 a 2 ručně</t>
  </si>
  <si>
    <t>-764247897</t>
  </si>
  <si>
    <t>" ruční výkop - inž. sítě - tř. 2 - 8% "</t>
  </si>
  <si>
    <t>VYKOPR*0,08</t>
  </si>
  <si>
    <t>25</t>
  </si>
  <si>
    <t>132212212</t>
  </si>
  <si>
    <t>Hloubení rýh š do 2000 mm v nesoudržných horninách třídy těžitelnosti I, skupiny 3 ručně</t>
  </si>
  <si>
    <t>449429710</t>
  </si>
  <si>
    <t>" ruční výkop - inž. sítě - tř. 3 - 15%+55% "</t>
  </si>
  <si>
    <t>VYKOPR*(0,15+0,55)</t>
  </si>
  <si>
    <t>26</t>
  </si>
  <si>
    <t>132312211</t>
  </si>
  <si>
    <t>Hloubení rýh š do 2000 mm v soudržných horninách třídy těžitelnosti II, skupiny 4 ručně</t>
  </si>
  <si>
    <t>943527500</t>
  </si>
  <si>
    <t>" ruční výkop - inž. sítě - tř. 4 - 22% "</t>
  </si>
  <si>
    <t>VYKOPR*0,22</t>
  </si>
  <si>
    <t>27</t>
  </si>
  <si>
    <t>132154206</t>
  </si>
  <si>
    <t>Hloubení zapažených rýh š do 2000 mm v hornině třídy těžitelnosti I, skupiny 1 a 2 objem do 5000 m3</t>
  </si>
  <si>
    <t>1170856626</t>
  </si>
  <si>
    <t>" stoka A "</t>
  </si>
  <si>
    <t>1,1*(4,94+5,42)/2*(5,0-4,2/2-3,1/2)</t>
  </si>
  <si>
    <t>1,8*(5,42+5,29)/2*(24,5-5,0-3,1/2*2)</t>
  </si>
  <si>
    <t>1,8*(5,29+5,18)/2*(35,0-24,5-3,1/2-2,3/2)</t>
  </si>
  <si>
    <t>1,2*(5,18+4,28)/2*(85,0-35,0-2,3/2-2,5/2)</t>
  </si>
  <si>
    <t>1,2*(4,28+3,77)/2*(135,0-85,0-2,5/2*2)</t>
  </si>
  <si>
    <t>1,2*(3,97+3,45)/2*(180,0-135,0-2,5/2*2)</t>
  </si>
  <si>
    <t>1,2*(3,45+3,18)/2*(210,0-180,0-2,5/2*2)</t>
  </si>
  <si>
    <t>1,2*(3,18+2,86)/2*(242,0-210,0-2,5/2*2)</t>
  </si>
  <si>
    <t>" stoka A-1 "</t>
  </si>
  <si>
    <t>1,2*(4,67+4,36)/2*(30,0-2,3/2-2,5/2)</t>
  </si>
  <si>
    <t>1,2*(4,36+3,84)/2*(76,0-30,0-2,5/2*2)</t>
  </si>
  <si>
    <t>1,2*(4,04+3,91)/2*(90,0-76,0-2,5/2*2)</t>
  </si>
  <si>
    <t>1,2*(3,91+3,74)/2*(113,0-90,0-2,5/2*2)</t>
  </si>
  <si>
    <t>1,2*(3,74+3,50)/2*(138,0-113,0-2,5/2*2)</t>
  </si>
  <si>
    <t>1,2*(3,50+2,97)/2*(181,0-138,0-2,5/2*2)</t>
  </si>
  <si>
    <t>" stoka A-2 "</t>
  </si>
  <si>
    <t>1,2*(2,73+2,28)/2*(45,0-3,1/2-2,5/2)</t>
  </si>
  <si>
    <t>1,2*(2,28+2,24)/2*(50,0-45,0-2,5/2)</t>
  </si>
  <si>
    <t>1,2*(2,24+1,79)/2*(85,0-50,0-2,5/2)</t>
  </si>
  <si>
    <t>" stoka A-3 "</t>
  </si>
  <si>
    <t>1,2*(3,75+3,23)/2*(48,5-3,1/2-2,5/2)</t>
  </si>
  <si>
    <t>1,2*(3,43+2,89)/2*(97,0-48,5-2,5/2*2)</t>
  </si>
  <si>
    <t>1,2*(2,89+2,56)/2*(119,0-97,0-2,5/2*2)</t>
  </si>
  <si>
    <t>" šachta Š1, Š2 "     3,1*2,3*(5,7+5,76)</t>
  </si>
  <si>
    <t>" šachta Š3 "     2,3*2,3*5,46</t>
  </si>
  <si>
    <t xml:space="preserve">" šachta Š4-Š19 "     </t>
  </si>
  <si>
    <t>2,5*2,5*(4,34+4,03+3,51+3,24+2,92+4,42+4,1+3,77)</t>
  </si>
  <si>
    <t>2,5*2,5*(3,8+3,56+3,03+2,33+1,85+3,48+2,95+2,62)</t>
  </si>
  <si>
    <t>" odpočet  povrchů "</t>
  </si>
  <si>
    <t>" asfaltová vozovka "     -ASFALT*0,55</t>
  </si>
  <si>
    <t>" vozovka zámková dlažba "     -ZAMKOVA*0,7</t>
  </si>
  <si>
    <t>" odpočet  ruční výkop "</t>
  </si>
  <si>
    <t>-VYKOPR</t>
  </si>
  <si>
    <t>" ve třídě 2 - 8% "     VYKOP1*0,08</t>
  </si>
  <si>
    <t>28</t>
  </si>
  <si>
    <t>132254206</t>
  </si>
  <si>
    <t>Hloubení zapažených rýh š do 2000 mm v hornině třídy těžitelnosti I, skupiny 3 objem do 5000 m3</t>
  </si>
  <si>
    <t>811223397</t>
  </si>
  <si>
    <t>" ve třídě 3 - 15+55% "     VYKOP1*(0,15+0,55)</t>
  </si>
  <si>
    <t>29</t>
  </si>
  <si>
    <t>132354206</t>
  </si>
  <si>
    <t>Hloubení zapažených rýh š do 2000 mm v hornině třídy těžitelnosti II, skupiny 4 objem do 5000 m3</t>
  </si>
  <si>
    <t>-243909524</t>
  </si>
  <si>
    <t>" ve třídě 4 - 22% "     VYKOP1*0,22</t>
  </si>
  <si>
    <t>30</t>
  </si>
  <si>
    <t>151201102</t>
  </si>
  <si>
    <t>Zřízení zátažného pažení a rozepření stěn rýh hl do 4 m</t>
  </si>
  <si>
    <t>1191775511</t>
  </si>
  <si>
    <t>2*(4,94+5,42)/2*(5,0-4,2/2-3,1/2)</t>
  </si>
  <si>
    <t>2*(5,42+5,29)/2*(24,5-5,0-3,1/2*2)</t>
  </si>
  <si>
    <t>2*(5,29+5,18)/2*(35,0-24,5-3,1/2-2,3/2)</t>
  </si>
  <si>
    <t>2*(5,18+4,28)/2*(85,0-35,0-2,3/2-2,5/2)</t>
  </si>
  <si>
    <t>2*(4,28+3,77)/2*(135,0-85,0-2,5/2*2)</t>
  </si>
  <si>
    <t>2*(3,97+3,45)/2*(180,0-135,0-2,5/2*2)</t>
  </si>
  <si>
    <t>2*(3,45+3,18)/2*(210,0-180,0-2,5/2*2)</t>
  </si>
  <si>
    <t>2*(3,18+2,86)/2*(242,0-210,0-2,5/2*2)</t>
  </si>
  <si>
    <t>2*(4,67+4,36)/2*(30,0-2,3/2-2,5/2)</t>
  </si>
  <si>
    <t>2*(4,36+3,84)/2*(76,0-30,0-2,5/2*2)</t>
  </si>
  <si>
    <t>2*(4,04+3,91)/2*(90,0-76,0-2,5/2*2)</t>
  </si>
  <si>
    <t>2*(3,91+3,74)/2*(113,0-90,0-2,5/2*2)</t>
  </si>
  <si>
    <t>2*(3,74+3,50)/2*(138,0-113,0-2,5/2*2)</t>
  </si>
  <si>
    <t>2*(3,50+2,97)/2*(181,0-138,0-2,5/2*2)</t>
  </si>
  <si>
    <t>2*(2,73+2,28)/2*(45,0-3,1/2-2,5/2)</t>
  </si>
  <si>
    <t>2*(2,28+2,24)/2*(50,0-45,0-2,5/2)</t>
  </si>
  <si>
    <t>2*(2,24+1,79)/2*(85,0-50,0-2,5/2)</t>
  </si>
  <si>
    <t>2*(3,75+3,23)/2*(48,5-3,1/2-2,5/2)</t>
  </si>
  <si>
    <t>2*(3,43+2,89)/2*(97,0-48,5-2,5/2*2)</t>
  </si>
  <si>
    <t>2*(2,89+2,56)/2*(119,0-97,0-2,5/2*2)</t>
  </si>
  <si>
    <t>" šachta Š1, Š2 "     2*(3,1+2,3)*(5,7+5,76)</t>
  </si>
  <si>
    <t>" šachta Š3 "     4*2,3*5,46</t>
  </si>
  <si>
    <t>4*2,5*(4,34+4,03+3,51+3,24+2,92+4,42+4,1+3,77)</t>
  </si>
  <si>
    <t>4*2,5*(3,8+3,56+3,03+2,33+1,85+3,48+2,95+2,62)</t>
  </si>
  <si>
    <t>" odpočet pažení hl. nad 4m "     -PAZ8</t>
  </si>
  <si>
    <t>31</t>
  </si>
  <si>
    <t>151201112</t>
  </si>
  <si>
    <t>Odstranění zátažného pažení a rozepření stěn rýh hl do 4 m</t>
  </si>
  <si>
    <t>751863842</t>
  </si>
  <si>
    <t>32</t>
  </si>
  <si>
    <t>151201103</t>
  </si>
  <si>
    <t>Zřízení zátažného pažení a rozepření stěn rýh hl do 8 m</t>
  </si>
  <si>
    <t>-580278924</t>
  </si>
  <si>
    <t>4*2,5*(4,34+4,03+4,42+4,1)</t>
  </si>
  <si>
    <t>33</t>
  </si>
  <si>
    <t>151201113</t>
  </si>
  <si>
    <t>Odstranění zátažného pažení a rozepření stěn rýh hl do 8 m</t>
  </si>
  <si>
    <t>220653225</t>
  </si>
  <si>
    <t>34</t>
  </si>
  <si>
    <t>162751114</t>
  </si>
  <si>
    <t>Vodorovné přemístění do 7000 m výkopku/sypaniny z horniny třídy těžitelnosti I, skupiny 1 až 3</t>
  </si>
  <si>
    <t>1473960641</t>
  </si>
  <si>
    <t>" vytěžená zemina celkem "</t>
  </si>
  <si>
    <t>" rýha "     VYKOP1+VYKOPR</t>
  </si>
  <si>
    <t>" vytěžená zemina na skládku tř. 2-3 - 78% "</t>
  </si>
  <si>
    <t>ODVOZ1*0,78</t>
  </si>
  <si>
    <t>35</t>
  </si>
  <si>
    <t>162751134</t>
  </si>
  <si>
    <t>Vodorovné přemístění do 7000 m výkopku/sypaniny z horniny třídy těžitelnosti II, skupiny 4 a 5</t>
  </si>
  <si>
    <t>1975820908</t>
  </si>
  <si>
    <t>ODVOZ1*0,22</t>
  </si>
  <si>
    <t>36</t>
  </si>
  <si>
    <t>171201211.1</t>
  </si>
  <si>
    <t>Poplatek za skládku zeminy</t>
  </si>
  <si>
    <t>-1826324281</t>
  </si>
  <si>
    <t>37</t>
  </si>
  <si>
    <t>174101101</t>
  </si>
  <si>
    <t>Zásyp jam, šachet rýh nebo kolem objektů sypaninou se zhutněním</t>
  </si>
  <si>
    <t>-724259056</t>
  </si>
  <si>
    <t>" prostor k zásypu rýha "     VYKOP11</t>
  </si>
  <si>
    <t>" odpočet vestavěného potrubí "</t>
  </si>
  <si>
    <t>-LT200*1,1*(0,09+0,222+0,3)</t>
  </si>
  <si>
    <t>-DN300*(0,631+2*0,1*(0,08*2+0,326))</t>
  </si>
  <si>
    <t>-DN800*(2,0+2*0,1*(0,08*2+0,859))</t>
  </si>
  <si>
    <t>" odpočet stabilizace základové spáry "</t>
  </si>
  <si>
    <t>-STABILZS</t>
  </si>
  <si>
    <t>" odpočet šachty "</t>
  </si>
  <si>
    <t xml:space="preserve">" Š1 -bez skruží " </t>
  </si>
  <si>
    <t>-3,1*2,3*(3,0+0,2-0,3)-0,3*2,6*1,8</t>
  </si>
  <si>
    <t xml:space="preserve">" Š2 -bez skruží " </t>
  </si>
  <si>
    <t>-3,1*2,3*(4,1+0,2-0,3)-0,3*2,6*1,8</t>
  </si>
  <si>
    <t xml:space="preserve">" Š3 -bez skruží " </t>
  </si>
  <si>
    <t>-2,3*2,3*(1,95+0,2-0,3)-0,3*1,8*1,8</t>
  </si>
  <si>
    <t>" Š4-Š19 "</t>
  </si>
  <si>
    <t>" lože "     -0,1*2*2,5*2,5*16</t>
  </si>
  <si>
    <t>" dna "     -PI*(1,3/2)^2*0,75*16</t>
  </si>
  <si>
    <t>" skruže šachty Š1-Š19 "</t>
  </si>
  <si>
    <t>" rovné "     -PI*(1,24/2)^2*(0,25*7+0,5*9+1,0*21)</t>
  </si>
  <si>
    <t>" přechodové "     -PI*(1,04/2)^2*0,65*19</t>
  </si>
  <si>
    <t xml:space="preserve">" prstence poklopy "    </t>
  </si>
  <si>
    <t>-PI*(0,84/2)^2*(0,04*2+0,06*2+0,08*3+0,1*15+0,12*5+0,12*19+0,01*5+0,02*2+0,03-0,2*19)</t>
  </si>
  <si>
    <t>" odpočet povrchů - provizorní kryt "</t>
  </si>
  <si>
    <t>-0,2*PKRYT200</t>
  </si>
  <si>
    <t>38</t>
  </si>
  <si>
    <t>M</t>
  </si>
  <si>
    <t>58331201.1</t>
  </si>
  <si>
    <t>zhutněný zásyp náhradním zásypovým materiálem (plná frakce)</t>
  </si>
  <si>
    <t>-1625871169</t>
  </si>
  <si>
    <t>" zásyp celkem "     ZASYP*1,897</t>
  </si>
  <si>
    <t>39</t>
  </si>
  <si>
    <t>167151111</t>
  </si>
  <si>
    <t>Nakládání výkopku z hornin třídy těžitelnosti I, skupiny 1 až 3 přes 100 m3</t>
  </si>
  <si>
    <t>447912219</t>
  </si>
  <si>
    <t>40</t>
  </si>
  <si>
    <t>162251102</t>
  </si>
  <si>
    <t>Vodorovné přemístění do 50 m výkopku/sypaniny z horniny třídy těžitelnosti I, skupiny 1 až 3</t>
  </si>
  <si>
    <t>329241471</t>
  </si>
  <si>
    <t>41</t>
  </si>
  <si>
    <t>175151101</t>
  </si>
  <si>
    <t>Obsypání potrubí strojně sypaninou bez prohození, uloženou do 3 m</t>
  </si>
  <si>
    <t>-574365323</t>
  </si>
  <si>
    <t>" litina "</t>
  </si>
  <si>
    <t>" DN200 "     LT200*(0,483+0,05*2*(0,222+0,3))*1,1</t>
  </si>
  <si>
    <t>" odpočet potrubí "</t>
  </si>
  <si>
    <t>-PI*(0,222/2)^2*LT200</t>
  </si>
  <si>
    <t>42</t>
  </si>
  <si>
    <t>58337304.1</t>
  </si>
  <si>
    <t xml:space="preserve">štěrkopísek </t>
  </si>
  <si>
    <t>-1777938683</t>
  </si>
  <si>
    <t>OBSYP1*1,89077</t>
  </si>
  <si>
    <t>43</t>
  </si>
  <si>
    <t>733967979</t>
  </si>
  <si>
    <t>" přesun hmot "     OBSYP1</t>
  </si>
  <si>
    <t>44</t>
  </si>
  <si>
    <t>-329189444</t>
  </si>
  <si>
    <t>Vodorovné konstrukce</t>
  </si>
  <si>
    <t>45</t>
  </si>
  <si>
    <t>451572111</t>
  </si>
  <si>
    <t>Lože pod potrubí otevřený výkop z kameniva drobného těženého</t>
  </si>
  <si>
    <t>-1631022944</t>
  </si>
  <si>
    <t>" stoka "     DN300*1,2*0,08</t>
  </si>
  <si>
    <t>" stoka "     DN800*1,8*0,08</t>
  </si>
  <si>
    <t>" litina "     LT200*1,1*0,1</t>
  </si>
  <si>
    <t>" šachty "</t>
  </si>
  <si>
    <t>" Š1 "      0,1*3,1*2,3</t>
  </si>
  <si>
    <t>" Š2 "      0,1*3,1*2,3</t>
  </si>
  <si>
    <t>" Š3 "      0,1*2,3*2,3</t>
  </si>
  <si>
    <t>" Š4-Š19 "      0,1*2,5*2,5*16</t>
  </si>
  <si>
    <t>" stabilizace základové spáry "</t>
  </si>
  <si>
    <t>" stoka A "     0,2*1,2*107,0</t>
  </si>
  <si>
    <t>" stoka A1 "     0,2*1,2*105,0</t>
  </si>
  <si>
    <t>" stoka A2 "     0,2*1,2*50,0</t>
  </si>
  <si>
    <t>" stoka A3 "     0,2*1,2*70,5</t>
  </si>
  <si>
    <t>" šachta Š2 "     0,2*3,1*2,3</t>
  </si>
  <si>
    <t>" Š5-8,10,12-15,17-19 "     0,2*2,5*2,5*12</t>
  </si>
  <si>
    <t>46</t>
  </si>
  <si>
    <t>-1021513489</t>
  </si>
  <si>
    <t>" přesun hmot "     LOZE</t>
  </si>
  <si>
    <t>47</t>
  </si>
  <si>
    <t>162351103</t>
  </si>
  <si>
    <t>Vodorovné přemístění do 500 m výkopku/sypaniny z horniny třídy těžitelnosti I, skupiny 1 až 3</t>
  </si>
  <si>
    <t>1663095765</t>
  </si>
  <si>
    <t>48</t>
  </si>
  <si>
    <t>452111131</t>
  </si>
  <si>
    <t>Osazení betonových pražců otevřený výkop pl do 75000 mm2</t>
  </si>
  <si>
    <t>kus</t>
  </si>
  <si>
    <t>866369926</t>
  </si>
  <si>
    <t>" stoka A "     (20+20+18+12+13)*2</t>
  </si>
  <si>
    <t>" stoka A1 "     (12+18+6+9+10+17)*2</t>
  </si>
  <si>
    <t>" stoka A2 "     (18+16)*2</t>
  </si>
  <si>
    <t>" stoka A3 "     (19+19+9)*2</t>
  </si>
  <si>
    <t>49</t>
  </si>
  <si>
    <t>59223733.1</t>
  </si>
  <si>
    <t>podkladek pod trouby kameninové DN 300-500</t>
  </si>
  <si>
    <t>1398835982</t>
  </si>
  <si>
    <t>472*1,01 'Přepočtené koeficientem množství</t>
  </si>
  <si>
    <t>50</t>
  </si>
  <si>
    <t>452111141</t>
  </si>
  <si>
    <t>Osazení betonových pražců otevřený výkop pl nad 75000 mm2</t>
  </si>
  <si>
    <t>731111852</t>
  </si>
  <si>
    <t>51</t>
  </si>
  <si>
    <t>59223734.1</t>
  </si>
  <si>
    <t>podkladek pod trouby kameninové DN 600-800</t>
  </si>
  <si>
    <t>718703344</t>
  </si>
  <si>
    <t>22*1,01 'Přepočtené koeficientem množství</t>
  </si>
  <si>
    <t>52</t>
  </si>
  <si>
    <t>452386111</t>
  </si>
  <si>
    <t>Vyrovnávací prstence z betonu prostého tř. C 25/30 v do 100 mm</t>
  </si>
  <si>
    <t>-926290888</t>
  </si>
  <si>
    <t>53</t>
  </si>
  <si>
    <t>59224184</t>
  </si>
  <si>
    <t>prstenec šachtový vyrovnávací betonový 625x120x40mm</t>
  </si>
  <si>
    <t>1373085005</t>
  </si>
  <si>
    <t>54</t>
  </si>
  <si>
    <t>59224185</t>
  </si>
  <si>
    <t>prstenec šachtový vyrovnávací betonový 625x120x60mm</t>
  </si>
  <si>
    <t>-1495179736</t>
  </si>
  <si>
    <t>55</t>
  </si>
  <si>
    <t>59224176</t>
  </si>
  <si>
    <t>prstenec šachtový vyrovnávací betonový 625x120x80mm</t>
  </si>
  <si>
    <t>1445426475</t>
  </si>
  <si>
    <t>56</t>
  </si>
  <si>
    <t>59224187</t>
  </si>
  <si>
    <t>prstenec šachtový vyrovnávací betonový 625x120x100mm</t>
  </si>
  <si>
    <t>102347063</t>
  </si>
  <si>
    <t>57</t>
  </si>
  <si>
    <t>452112121</t>
  </si>
  <si>
    <t>Osazení betonových prstenců nebo rámů v do 200 mm</t>
  </si>
  <si>
    <t>1046633607</t>
  </si>
  <si>
    <t>58</t>
  </si>
  <si>
    <t>59224188</t>
  </si>
  <si>
    <t>prstenec šachtový vyrovnávací betonový 625x120x120mm</t>
  </si>
  <si>
    <t>-1128881170</t>
  </si>
  <si>
    <t>59</t>
  </si>
  <si>
    <t>452112111</t>
  </si>
  <si>
    <t>Osazení betonových prstenců nebo rámů v do 100 mm</t>
  </si>
  <si>
    <t>940557994</t>
  </si>
  <si>
    <t>60</t>
  </si>
  <si>
    <t>452311130.1</t>
  </si>
  <si>
    <t>Podkladní desky z betonu prostého tř. C 8/10 otevřený výkop</t>
  </si>
  <si>
    <t>616029685</t>
  </si>
  <si>
    <t>61</t>
  </si>
  <si>
    <t>452311131</t>
  </si>
  <si>
    <t>Podkladní desky z betonu prostého tř. C 12/15 otevřený výkop</t>
  </si>
  <si>
    <t>671184307</t>
  </si>
  <si>
    <t>Komunikace pozemní</t>
  </si>
  <si>
    <t>62</t>
  </si>
  <si>
    <t>564760011.1</t>
  </si>
  <si>
    <t>Provizorní kryt štěrkovou vrstvou tl 200 mm</t>
  </si>
  <si>
    <t>1098108014</t>
  </si>
  <si>
    <t>" provizorní zapravení bybouraných povrchů "</t>
  </si>
  <si>
    <t>63</t>
  </si>
  <si>
    <t>-793914852</t>
  </si>
  <si>
    <t>" přesun hmot "     PKRYT200*0,2</t>
  </si>
  <si>
    <t>64</t>
  </si>
  <si>
    <t>1673166547</t>
  </si>
  <si>
    <t>Trubní vedení</t>
  </si>
  <si>
    <t>65</t>
  </si>
  <si>
    <t>831372121</t>
  </si>
  <si>
    <t>Montáž potrubí z trub kameninových hrdlových s integrovaným těsněním výkop sklon do 20 % DN 300</t>
  </si>
  <si>
    <t>-2094545893</t>
  </si>
  <si>
    <t xml:space="preserve">" délka dle podélný profil "    </t>
  </si>
  <si>
    <t>"  stoka A "     207,0</t>
  </si>
  <si>
    <t>"  stoka A1 "     181,0</t>
  </si>
  <si>
    <t>"  stoka A2 "     85,0</t>
  </si>
  <si>
    <t>"  stoka A3 "     119,0</t>
  </si>
  <si>
    <t xml:space="preserve">" délka stoky s odpočtem šachet "     </t>
  </si>
  <si>
    <t>" stoka A "     207,0-2,3/2-1,3*4-1,3/2</t>
  </si>
  <si>
    <t>"  stoka A1 "     181,0-2,3/2-1,3*5-1,3/2</t>
  </si>
  <si>
    <t>"  stoka A2 "     85,0-3,1/2-1,3-1,3/2</t>
  </si>
  <si>
    <t>"  stoka A3 "     119,0-3,1/2-1,3*2-1,3/2</t>
  </si>
  <si>
    <t xml:space="preserve">" délka potrubí s odpočtem šachet "     </t>
  </si>
  <si>
    <t>" stoka A "     207,0-1,2/2-1,0*4-1,0/2</t>
  </si>
  <si>
    <t>"  stoka A1 "     181,0-1,2/2-1,0*5-1,0/2</t>
  </si>
  <si>
    <t>"  stoka A2 "     85,0-2,0/2-1,0-1,0/2</t>
  </si>
  <si>
    <t>"  stoka A3 "     119,0-2,0/2-1,0*2-1,0/2</t>
  </si>
  <si>
    <t>66</t>
  </si>
  <si>
    <t>59710707.1</t>
  </si>
  <si>
    <t>trouba kameninová glazovaná DN 300 dl 2,50m spojovací systém C Třída 240 vč. těsnění</t>
  </si>
  <si>
    <t>-1029992442</t>
  </si>
  <si>
    <t>DN300p*1,015</t>
  </si>
  <si>
    <t>67</t>
  </si>
  <si>
    <t>831472121.1</t>
  </si>
  <si>
    <t>Montáž potrubí z trub kameninových hrdlových s integrovaným těsněním výkop sklon do 20 % DN 800</t>
  </si>
  <si>
    <t>-1898011582</t>
  </si>
  <si>
    <t>"  stoka A "     30,0</t>
  </si>
  <si>
    <t>" stoka A "     30,0-3,1/2*2-2,3/2*2</t>
  </si>
  <si>
    <t>" stoka A "     30,0-2,0/2*2-1,2/2*2</t>
  </si>
  <si>
    <t>68</t>
  </si>
  <si>
    <t>59710850.1</t>
  </si>
  <si>
    <t>trouba kameninová glazovaná DN 800 dl 2,50m spojovací systém C Třída 160 vč. těsnění</t>
  </si>
  <si>
    <t>1799221933</t>
  </si>
  <si>
    <t>DN800p*1,015</t>
  </si>
  <si>
    <t>69</t>
  </si>
  <si>
    <t>837312221</t>
  </si>
  <si>
    <t>Montáž kameninových tvarovek jednoosých s integrovaným těsněním otevřený výkop DN 150</t>
  </si>
  <si>
    <t>-1129035349</t>
  </si>
  <si>
    <t>70</t>
  </si>
  <si>
    <t>59711852</t>
  </si>
  <si>
    <t>ucpávka kameninová glazovaná DN 150 spojovací systém F</t>
  </si>
  <si>
    <t>-193141670</t>
  </si>
  <si>
    <t>25*1,015 'Přepočtené koeficientem množství</t>
  </si>
  <si>
    <t>71</t>
  </si>
  <si>
    <t>837352221</t>
  </si>
  <si>
    <t>Montáž kameninových tvarovek jednoosých s integrovaným těsněním otevřený výkop DN 200</t>
  </si>
  <si>
    <t>-914731356</t>
  </si>
  <si>
    <t>72</t>
  </si>
  <si>
    <t>59711854</t>
  </si>
  <si>
    <t>ucpávka kameninová glazovaná DN 200 spojovací systém C, tř.160</t>
  </si>
  <si>
    <t>-2019815825</t>
  </si>
  <si>
    <t>1*1,015 'Přepočtené koeficientem množství</t>
  </si>
  <si>
    <t>73</t>
  </si>
  <si>
    <t>837371221</t>
  </si>
  <si>
    <t>Montáž kameninových tvarovek odbočných s integrovaným těsněním otevřený výkop DN 300</t>
  </si>
  <si>
    <t>-1090584397</t>
  </si>
  <si>
    <t>23+2+1</t>
  </si>
  <si>
    <t>74</t>
  </si>
  <si>
    <t>59711770.1</t>
  </si>
  <si>
    <t>odbočka kameninová glazovaná jednoduchá kolmá DN 300/150 dl 500mm spojovací systém C/F tř.160/-  vč. těsnění</t>
  </si>
  <si>
    <t>2068659083</t>
  </si>
  <si>
    <t>23*1,015 'Přepočtené koeficientem množství</t>
  </si>
  <si>
    <t>75</t>
  </si>
  <si>
    <t>59711774.1</t>
  </si>
  <si>
    <t>odbočka kameninová glazovaná jednoduchá kolmá DN 300/200 dl 600mm spojovací systém C/F tř.240/160  vč. těsnění</t>
  </si>
  <si>
    <t>-167293514</t>
  </si>
  <si>
    <t>76</t>
  </si>
  <si>
    <t>59711572.1</t>
  </si>
  <si>
    <t>odbočka kameninová glazovaná jednoduchá šikmá DN 300/150 polyuretanové/pryžové těsnění (spojovací systém C/F) dl 500mm třída pevnosti 160/200</t>
  </si>
  <si>
    <t>-116225357</t>
  </si>
  <si>
    <t>2*1,015 'Přepočtené koeficientem množství</t>
  </si>
  <si>
    <t>77</t>
  </si>
  <si>
    <t>851351131</t>
  </si>
  <si>
    <t>Montáž potrubí z trub litinových hrdlových s integrovaným těsněním otevřený výkop DN 200</t>
  </si>
  <si>
    <t>-943965522</t>
  </si>
  <si>
    <t>"  stoka A "     5,0</t>
  </si>
  <si>
    <t>" stoka A "     5,0-2,066/2-3,1/2</t>
  </si>
  <si>
    <t>" stoka A "     5,0-2,0/2-2,0/2</t>
  </si>
  <si>
    <t>78</t>
  </si>
  <si>
    <t>55251008.1</t>
  </si>
  <si>
    <t>trouba litinová kanalizační hrdlová Zn+Al 400g/m2 PN10 vnitřní cementová vystýlka DN 200 vč. těsnění</t>
  </si>
  <si>
    <t>871215296</t>
  </si>
  <si>
    <t>LT200p*1,01</t>
  </si>
  <si>
    <t>79</t>
  </si>
  <si>
    <t>894414111</t>
  </si>
  <si>
    <t>Osazení betonových nebo železobetonových dílců pro šachty skruží základových (dno)</t>
  </si>
  <si>
    <t>-1256736444</t>
  </si>
  <si>
    <t>80</t>
  </si>
  <si>
    <t>592113000.1</t>
  </si>
  <si>
    <t>Dno šachtové TBZ-Q 300-750 s kameninovým žlábkem</t>
  </si>
  <si>
    <t>-274000795</t>
  </si>
  <si>
    <t>16*1,01 'Přepočtené koeficientem množství</t>
  </si>
  <si>
    <t>81</t>
  </si>
  <si>
    <t>894411311</t>
  </si>
  <si>
    <t>Osazení betonových nebo železobetonových dílců pro šachty skruží rovných</t>
  </si>
  <si>
    <t>2029838232</t>
  </si>
  <si>
    <t>82</t>
  </si>
  <si>
    <t>592.1122103</t>
  </si>
  <si>
    <t>Skruž výšky 250 mm TBS-Q.1 100/25/12 PS</t>
  </si>
  <si>
    <t>-1445090556</t>
  </si>
  <si>
    <t>7*1,01 'Přepočtené koeficientem množství</t>
  </si>
  <si>
    <t>83</t>
  </si>
  <si>
    <t>592.1122113</t>
  </si>
  <si>
    <t>Skruž výšky 500 mm TBS-Q.1 100/50/12 PS</t>
  </si>
  <si>
    <t>-2003672466</t>
  </si>
  <si>
    <t>9*1,01 'Přepočtené koeficientem množství</t>
  </si>
  <si>
    <t>84</t>
  </si>
  <si>
    <t>592.1122123</t>
  </si>
  <si>
    <t>Skruž výšky 1000 mm TBS-Q.1 100/100/12 PS</t>
  </si>
  <si>
    <t>129343642</t>
  </si>
  <si>
    <t>21*1,01 'Přepočtené koeficientem množství</t>
  </si>
  <si>
    <t>85</t>
  </si>
  <si>
    <t>59224348</t>
  </si>
  <si>
    <t>těsnění elastomerové pro spojení šachetních dílů DN 1000</t>
  </si>
  <si>
    <t>442911169</t>
  </si>
  <si>
    <t>37*1,02 'Přepočtené koeficientem množství</t>
  </si>
  <si>
    <t>86</t>
  </si>
  <si>
    <t>894413110.1</t>
  </si>
  <si>
    <t>Příplatek pro osazení první skruže - vnější přibetonování skruže beton C30/37 a výplň zámku skruží tmelem průměr 60/70 mm</t>
  </si>
  <si>
    <t>355263734</t>
  </si>
  <si>
    <t>87</t>
  </si>
  <si>
    <t>894412411</t>
  </si>
  <si>
    <t>Osazení betonových nebo železobetonových dílců pro šachty skruží přechodových</t>
  </si>
  <si>
    <t>1569342870</t>
  </si>
  <si>
    <t>88</t>
  </si>
  <si>
    <t>592.1121104</t>
  </si>
  <si>
    <t>Konus TBR-Q.1 100-63/58/12 KPS</t>
  </si>
  <si>
    <t>-550052913</t>
  </si>
  <si>
    <t>19*1,01 'Přepočtené koeficientem množství</t>
  </si>
  <si>
    <t>89</t>
  </si>
  <si>
    <t>-1204846284</t>
  </si>
  <si>
    <t>19*1,02 'Přepočtené koeficientem množství</t>
  </si>
  <si>
    <t>894201131.1</t>
  </si>
  <si>
    <t>Dno šachet tl nad 200 mm z prostého betonu bez zvýšených nároků na prostředí tř. C 30/37 XC4 XA1</t>
  </si>
  <si>
    <t>-975756076</t>
  </si>
  <si>
    <t>" Š1 "      0,3*3,1*2,3*1,035</t>
  </si>
  <si>
    <t>" Š2 "      0,3*3,1*2,3*1,035</t>
  </si>
  <si>
    <t>" Š3 "      0,3*2,3*2,3*1,035</t>
  </si>
  <si>
    <t>91</t>
  </si>
  <si>
    <t>894302171.1</t>
  </si>
  <si>
    <t>Stěny šachet tl nad 200 mm ze ŽB bez zvýšených nároků na prostředí tř. C 30/37 XC4 XA1</t>
  </si>
  <si>
    <t>-1898028023</t>
  </si>
  <si>
    <t xml:space="preserve">" Š1 "     </t>
  </si>
  <si>
    <t>(3,0-0,3-0,3)*(3,1*2,3-2,0*1,2)*1,035</t>
  </si>
  <si>
    <t>" odpočet prostupy potrubí "</t>
  </si>
  <si>
    <t>" DN300 "     -PI*(0,355/2)^2*(0,3+0,25)*1*1,035</t>
  </si>
  <si>
    <t>" DN800 "     -PI*(0,941/2)^2*(0,3+0,25)*1*1,035</t>
  </si>
  <si>
    <t>" litina 200 "     -PI*(0,222/2)^2*(0,3+0,25)*1*1,035</t>
  </si>
  <si>
    <t xml:space="preserve">" Š2 "     </t>
  </si>
  <si>
    <t>(4,1-0,3-0,3)*(3,1*2,3-2,0*1,2)*1,035</t>
  </si>
  <si>
    <t>" DN800 "     -PI*(0,941/2)^2*(0,3+0,25)*2*1,035</t>
  </si>
  <si>
    <t xml:space="preserve">" Š3 "      </t>
  </si>
  <si>
    <t>(1,95-0,3-0,3)*(2,3*2,3-1,2*1,2)*1,035</t>
  </si>
  <si>
    <t>" DN300 "     -PI*(0,355/2)^2*(0,3+0,25)*2*1,035</t>
  </si>
  <si>
    <t>92</t>
  </si>
  <si>
    <t>894502101</t>
  </si>
  <si>
    <t>Bednění stěn šachet pravoúhlých nebo vícehranných jednostranné</t>
  </si>
  <si>
    <t>-252690374</t>
  </si>
  <si>
    <t>(3,0-0,3-0,3)*(2,0+1,2)*2</t>
  </si>
  <si>
    <t>(4,1-0,3-0,3)*(2,0+1,2)*2</t>
  </si>
  <si>
    <t>(1,95-0,3-0,3)*1,2*4</t>
  </si>
  <si>
    <t>93</t>
  </si>
  <si>
    <t>894601111</t>
  </si>
  <si>
    <t>Výztuž šachet z betonářské oceli 10 216</t>
  </si>
  <si>
    <t>-2098343589</t>
  </si>
  <si>
    <t>" Š1 "</t>
  </si>
  <si>
    <t>" dno "     3,1*2,3*0,65*6*0,00022</t>
  </si>
  <si>
    <t>" stěny "     (3,0-0,3-0,3)*(2,0+1,2+0,3)*2*0,65*6*0,00022</t>
  </si>
  <si>
    <t xml:space="preserve">" Š2 "    </t>
  </si>
  <si>
    <t>" stěny "     (4,1-0,3-0,3)*(2,0+1,2+0,3)*2*0,65*6*0,00022</t>
  </si>
  <si>
    <t xml:space="preserve">" Š3 "     </t>
  </si>
  <si>
    <t>" dno "     2,3*2,3*0,65*6*0,00022</t>
  </si>
  <si>
    <t>" stěny "     (1,95-0,3-0,3)*(1,2*2+0,3)*2*0,65*6*0,00022</t>
  </si>
  <si>
    <t>94</t>
  </si>
  <si>
    <t>894608112</t>
  </si>
  <si>
    <t>Výztuž šachet z betonářské oceli 10 505</t>
  </si>
  <si>
    <t>-624814879</t>
  </si>
  <si>
    <t>" Š1 "     1,131</t>
  </si>
  <si>
    <t>" Š2 "     1,507</t>
  </si>
  <si>
    <t>" Š3 "     0,366</t>
  </si>
  <si>
    <t>3,004*0,02 'Přepočtené koeficientem množství</t>
  </si>
  <si>
    <t>95</t>
  </si>
  <si>
    <t>894302271.1</t>
  </si>
  <si>
    <t>Strop šachet Š1 2600/1800/300 ze ŽB bez zvýšených nároků na prostředí tř. C 30/37 XC4 XA1 otvor D 1000</t>
  </si>
  <si>
    <t>-2080625033</t>
  </si>
  <si>
    <t>96</t>
  </si>
  <si>
    <t>894302272.1</t>
  </si>
  <si>
    <t>Strop šachet Š2 2600/1800/300 ze ŽB bez zvýšených nároků na prostředí tř. C 30/37 XC4 XA1 otvor D 1000</t>
  </si>
  <si>
    <t>197065443</t>
  </si>
  <si>
    <t>97</t>
  </si>
  <si>
    <t>894302273.1</t>
  </si>
  <si>
    <t>Strop šachet Š3 1800/1800/300 ze ŽB bez zvýšených nároků na prostředí tř. C 30/37 XC4 XA1 otvor D 1000</t>
  </si>
  <si>
    <t>-229097576</t>
  </si>
  <si>
    <t>98</t>
  </si>
  <si>
    <t>953334121</t>
  </si>
  <si>
    <t>Bobtnavý pásek do pracovních spar betonových kcí bentonitový 20 x 25 mm</t>
  </si>
  <si>
    <t>-1357412700</t>
  </si>
  <si>
    <t>" strop/stěna šachty Š1 "     (2,3+1,5)*2+0,3</t>
  </si>
  <si>
    <t>" strop/stěna šachty Š2 "     (2,3+1,5)*2+0,3</t>
  </si>
  <si>
    <t>" strop/stěna šachty Š31 "     1,5*4+0,3</t>
  </si>
  <si>
    <t>" stěna šachty/potrubí "</t>
  </si>
  <si>
    <t>" litina DN200 "    PI*0,222+0,15</t>
  </si>
  <si>
    <t>" kamenina DN300 "    (PI*0,355+0,2)*4</t>
  </si>
  <si>
    <t>" kamenina DN800 "    (PI*0,941+0,2)*4</t>
  </si>
  <si>
    <t>99</t>
  </si>
  <si>
    <t>953334312</t>
  </si>
  <si>
    <t>Kombinovaný těsnící PVC pás s bobtnavým profilem do pracovních spar betonových kcí š 125 mm</t>
  </si>
  <si>
    <t>285674353</t>
  </si>
  <si>
    <t>" dno/stěna šachty Š1 "     (2,3+1,5)*2</t>
  </si>
  <si>
    <t>" dno/stěna šachty Š2 "     (2,3+1,5)*2</t>
  </si>
  <si>
    <t>" dno/stěna šachty Š31 "     1,5*4</t>
  </si>
  <si>
    <t>100</t>
  </si>
  <si>
    <t>894204161.1</t>
  </si>
  <si>
    <t>Žlaby šachet z betonu prostého tř. C 30/37-XC4-XA1 s čedič. kamenivem</t>
  </si>
  <si>
    <t>-1117168270</t>
  </si>
  <si>
    <t>" šachta Š1 "</t>
  </si>
  <si>
    <t>0,68*2,0*1,2+1,23*1,2*(0,22+0,53)/2</t>
  </si>
  <si>
    <t>-PI*(0,3/2)^2/2*1,3</t>
  </si>
  <si>
    <t>-(0,8*0,1+PI*(0,8/2)^2/2)*0,6</t>
  </si>
  <si>
    <t>-((0,8+0,2)/2*0,1+PI*((0,8+0,2)/2/2)^2/2)*0,8</t>
  </si>
  <si>
    <t>" šachta Š2 "</t>
  </si>
  <si>
    <t>0,68*2,0*1,2+2,18*1,2*(0,22+0,53)/2</t>
  </si>
  <si>
    <t>-PI*(0,3/2)^2/2*2,4</t>
  </si>
  <si>
    <t>-(0,8*0,1+PI*(0,8/2)^2/2)*1,8</t>
  </si>
  <si>
    <t>" šachta Š3 "</t>
  </si>
  <si>
    <t>0,87*1,2*1,2</t>
  </si>
  <si>
    <t>-PI*(0,3/2)^2/2*(1,2+0,5)</t>
  </si>
  <si>
    <t>-0,3*((0,35+0,15)/2-0,15)*(0,8+0,35)</t>
  </si>
  <si>
    <t>-0,3*(0,6-0,15)*0,52</t>
  </si>
  <si>
    <t>101</t>
  </si>
  <si>
    <t>351351111</t>
  </si>
  <si>
    <t>Vnitřní bednění spodní části stok světlé v do 1200 mm otevřený výkop</t>
  </si>
  <si>
    <t>169760101</t>
  </si>
  <si>
    <t>1,23*1,2</t>
  </si>
  <si>
    <t>(2*0,1+PI*0,8/2)*0,6</t>
  </si>
  <si>
    <t>(2*0,1+PI*((0,8+0,2)/2/2))*0,8</t>
  </si>
  <si>
    <t>2,18*1,2</t>
  </si>
  <si>
    <t>(2*0,1+PI*0,8/2)*1,8</t>
  </si>
  <si>
    <t>2*((0,35+0,15)/2-0,15)*(0,8+0,35)</t>
  </si>
  <si>
    <t>2*(0,6-0,15)*0,52</t>
  </si>
  <si>
    <t>102</t>
  </si>
  <si>
    <t>894104111</t>
  </si>
  <si>
    <t>Žlaby šachet z cihel kanalizačních pálených lícových průměru do 500 mm</t>
  </si>
  <si>
    <t>1459812260</t>
  </si>
  <si>
    <t>0,15*(2*0,1+PI*0,8/2)*0,6</t>
  </si>
  <si>
    <t>0,15*(2*0,1+PI*((0,8+0,2)/2/2))*0,8</t>
  </si>
  <si>
    <t>0,15*2*((0,35+0,15)/2-0,15)*(0,8+0,35)</t>
  </si>
  <si>
    <t>0,15*2*(0,6-0,15)*0,52</t>
  </si>
  <si>
    <t>103</t>
  </si>
  <si>
    <t>894701201.1</t>
  </si>
  <si>
    <t>Žlaby kameninové šachet z půlené kameniny DN300</t>
  </si>
  <si>
    <t>-425650829</t>
  </si>
  <si>
    <t>" šachta Š1 "     1,6</t>
  </si>
  <si>
    <t>" šachta Š2 "     2,4</t>
  </si>
  <si>
    <t>" šachta Š3 "     1,2+0,25+0,55</t>
  </si>
  <si>
    <t>104</t>
  </si>
  <si>
    <t>894701801.1</t>
  </si>
  <si>
    <t>Žlaby kameninové šachet z půlené kameniny DN800</t>
  </si>
  <si>
    <t>885635055</t>
  </si>
  <si>
    <t>" šachta Š2 "     2,2</t>
  </si>
  <si>
    <t>105</t>
  </si>
  <si>
    <t>899104112</t>
  </si>
  <si>
    <t>Osazení poklopů litinových nebo ocelových včetně rámů pro třídu zatížení D400, E600</t>
  </si>
  <si>
    <t>-330134430</t>
  </si>
  <si>
    <t>106</t>
  </si>
  <si>
    <t>55243443.1</t>
  </si>
  <si>
    <t>poklop na vstupní šachtu litinový D500  třídy D400kN typ BRNO</t>
  </si>
  <si>
    <t>121248947</t>
  </si>
  <si>
    <t>107</t>
  </si>
  <si>
    <t>899501221</t>
  </si>
  <si>
    <t>Stupadla do šachet ocelová s PE povlakem vidlicová pro přímé zabudování do hmoždinek</t>
  </si>
  <si>
    <t>-2141583911</t>
  </si>
  <si>
    <t>" Š1-3 "     8+12+3</t>
  </si>
  <si>
    <t>108</t>
  </si>
  <si>
    <t>899623141</t>
  </si>
  <si>
    <t>Obetonování potrubí nebo zdiva stok betonem prostým tř. C 12/15 otevřený výkop</t>
  </si>
  <si>
    <t>622563549</t>
  </si>
  <si>
    <t>" stoka "     DN300*(0,372+2*0,1*0,326)</t>
  </si>
  <si>
    <t>" stoka "     DN800*(1,049+2*0,1*0,859)</t>
  </si>
  <si>
    <t>998</t>
  </si>
  <si>
    <t>Přesun hmot</t>
  </si>
  <si>
    <t>109</t>
  </si>
  <si>
    <t>998275101</t>
  </si>
  <si>
    <t>Přesun hmot pro trubní vedení z trub kameninových otevřený výkop</t>
  </si>
  <si>
    <t>867392337</t>
  </si>
  <si>
    <t>Práce a dodávky M</t>
  </si>
  <si>
    <t>46-M</t>
  </si>
  <si>
    <t>Zemní práce při extr.mont.pracích</t>
  </si>
  <si>
    <t>110</t>
  </si>
  <si>
    <t>460490013</t>
  </si>
  <si>
    <t>Krytí kabelů výstražnou fólií šířky 34 cm</t>
  </si>
  <si>
    <t>708988732</t>
  </si>
  <si>
    <t xml:space="preserve">" křížení inž. sítí "    </t>
  </si>
  <si>
    <t>" voda, plyn "     POTRUBI1+POTRUBI2</t>
  </si>
  <si>
    <t>" kabel "     KABELm</t>
  </si>
  <si>
    <t>BDK</t>
  </si>
  <si>
    <t>69,349</t>
  </si>
  <si>
    <t>BNZM</t>
  </si>
  <si>
    <t>277,397</t>
  </si>
  <si>
    <t>ODKOP</t>
  </si>
  <si>
    <t>19,851</t>
  </si>
  <si>
    <t>655,35</t>
  </si>
  <si>
    <t>ODVOZ2</t>
  </si>
  <si>
    <t>PŘÍDLAŽBA</t>
  </si>
  <si>
    <t>SO 310.2 - zapravení vozovky ul. Zelná</t>
  </si>
  <si>
    <t xml:space="preserve"> Obrtel M.</t>
  </si>
  <si>
    <t xml:space="preserve">    11 - Zemní práce - přípravné a přidružené práce</t>
  </si>
  <si>
    <t xml:space="preserve">    12 - Zemní práce - bourání a frézování</t>
  </si>
  <si>
    <t xml:space="preserve">    9 - Ostatní konstrukce a práce, bourání</t>
  </si>
  <si>
    <t>Zemní práce - přípravné a přidružené práce</t>
  </si>
  <si>
    <t>132351253</t>
  </si>
  <si>
    <t>Hloubení rýh nezapažených š do 2000 mm v hornině třídy těžitelnosti II, skupiny 4 objem do 100 m3 strojně</t>
  </si>
  <si>
    <t>1056747738</t>
  </si>
  <si>
    <t>" horní vrstva - drcené kamenivo nad rýhou 20cm "</t>
  </si>
  <si>
    <t>" výměry příloha TZ - p.č.1 "     69,3492</t>
  </si>
  <si>
    <t>132251254</t>
  </si>
  <si>
    <t>Hloubení rýh nezapažených š do 2000 mm v hornině třídy těžitelnosti I, skupiny 3 objem do 500 m3 strojně</t>
  </si>
  <si>
    <t>-367138229</t>
  </si>
  <si>
    <t xml:space="preserve">"Odstranění NZM (náhr. zásypového materiálu) zásypy rýh kanalizace a " </t>
  </si>
  <si>
    <t>" po úroveň parapláně při výměně podložní zeminy"</t>
  </si>
  <si>
    <t>" výměry příloha TZ - p.č.2 "     277,3968</t>
  </si>
  <si>
    <t>-1128400804</t>
  </si>
  <si>
    <t xml:space="preserve">" výměry příloha TZ - p.č.4 "     </t>
  </si>
  <si>
    <t>"Horní vrstva drceného kameniva tl.20cm"     BDK*1,89</t>
  </si>
  <si>
    <t>"NZM v rýhách "     BNZM*1,89</t>
  </si>
  <si>
    <t>661336849</t>
  </si>
  <si>
    <t>655,35*6 'Přepočtené koeficientem množství</t>
  </si>
  <si>
    <t>672479611</t>
  </si>
  <si>
    <t>122151101</t>
  </si>
  <si>
    <t>Odkopávky a prokopávky nezapažené v hornině třídy těžitelnosti I, skupiny 1 a 2 objem do 20 m3 strojně</t>
  </si>
  <si>
    <t>544004898</t>
  </si>
  <si>
    <t>" ve 2.třídě - 8% "     ODKOP*0,08</t>
  </si>
  <si>
    <t>122251101</t>
  </si>
  <si>
    <t>Odkopávky a prokopávky nezapažené v hornině třídy těžitelnosti I, skupiny 3 objem do 20 m3 strojně</t>
  </si>
  <si>
    <t>19785607</t>
  </si>
  <si>
    <t>"Odkopávky pro silnice nad rámec bourání vozovek "</t>
  </si>
  <si>
    <t>" výměry příloha TZ - p.č.3 "     19,851</t>
  </si>
  <si>
    <t>" ve 3.třídě - 15%+55% "     ODKOP*(0,15+0,55)</t>
  </si>
  <si>
    <t>122351101</t>
  </si>
  <si>
    <t>Odkopávky a prokopávky nezapažené v hornině třídy těžitelnosti II, skupiny 4 objem do 20 m3 strojně</t>
  </si>
  <si>
    <t>-250312391</t>
  </si>
  <si>
    <t>" ve 4.třídě - 22% "     ODKOP*0,22</t>
  </si>
  <si>
    <t>-892662774</t>
  </si>
  <si>
    <t>" zemina získaná "     ODKOP</t>
  </si>
  <si>
    <t>" ve 2.+3.třídě - 8%+15%+55% "     ODVOZ2*(0,08+0,15+0,55)</t>
  </si>
  <si>
    <t>-2090660762</t>
  </si>
  <si>
    <t>" ve 4.třídě - 22% "     ODVOZ2*0,22</t>
  </si>
  <si>
    <t>974482690</t>
  </si>
  <si>
    <t>181951111</t>
  </si>
  <si>
    <t>Úprava pláně v hornině třídy těžitelnosti I, skupiny 1 až 3 bez zhutnění</t>
  </si>
  <si>
    <t>673279806</t>
  </si>
  <si>
    <t xml:space="preserve">" výměry příloha TZ - p.č.6 "     </t>
  </si>
  <si>
    <t>" ve tř.2+3 - 8+15+55(%) "      37,96*(0,08+0,15+0,55)</t>
  </si>
  <si>
    <t>181951113</t>
  </si>
  <si>
    <t>Úprava pláně v hornině třídy těžitelnosti II, skupiny 4 a 5 bez zhutnění</t>
  </si>
  <si>
    <t>-585647029</t>
  </si>
  <si>
    <t>" ve tř.4  22(%) "      37,96*0,22</t>
  </si>
  <si>
    <t>181951112</t>
  </si>
  <si>
    <t>Úprava pláně v hornině třídy těžitelnosti I, skupiny 1 až 3 se zhutněním</t>
  </si>
  <si>
    <t>1069458815</t>
  </si>
  <si>
    <t xml:space="preserve">" výměry příloha TZ - p.č.5 "     </t>
  </si>
  <si>
    <t>" ve tř.2+3 - 8+15+55(%) "      942,082*(0,08+0,15+0,55)</t>
  </si>
  <si>
    <t>181951114</t>
  </si>
  <si>
    <t>Úprava pláně v hornině třídy těžitelnosti II, skupiny 4 a 5 se zhutněním</t>
  </si>
  <si>
    <t>-892486719</t>
  </si>
  <si>
    <t>" ve tř.4 - 22(%) "      942,082*0,22</t>
  </si>
  <si>
    <t>181311103.1</t>
  </si>
  <si>
    <t>Rozprostření ornice tl vrstvy do 100 mm v rovině nebo ve svahu do 1:5 ručně vč. nákupu a dovozu ornice</t>
  </si>
  <si>
    <t>1472363745</t>
  </si>
  <si>
    <t>" výměry příloha TZ - p.č.7 "     37,96</t>
  </si>
  <si>
    <t>181111111</t>
  </si>
  <si>
    <t>Plošná úprava terénu do 500 m2 zemina tř 1 až 4 nerovnosti do 100 mm v rovinně a svahu do 1:5</t>
  </si>
  <si>
    <t>1524323248</t>
  </si>
  <si>
    <t>" výměry příloha TZ - p.č.8 "     37,96</t>
  </si>
  <si>
    <t>181411131.1</t>
  </si>
  <si>
    <t>Založení parkového trávníku výsevem plochy v rovině a ve svahu vč. předseťové přípravy zálivky hnojení odplevelení ošetřování dodávka semene 5kg/100m2</t>
  </si>
  <si>
    <t>1578576712</t>
  </si>
  <si>
    <t>Zemní práce - bourání a frézování</t>
  </si>
  <si>
    <t>113106123</t>
  </si>
  <si>
    <t>Rozebrání dlažeb ze zámkových dlaždic komunikací pro pěší ručně</t>
  </si>
  <si>
    <t>-1958962511</t>
  </si>
  <si>
    <t>" výměry příloha TZ - p.č.15 "     6,24</t>
  </si>
  <si>
    <t>113106185</t>
  </si>
  <si>
    <t>Rozebrání dlažeb vozovek z drobných kostek s ložem z kameniva strojně pl do 50 m2</t>
  </si>
  <si>
    <t>-2095906265</t>
  </si>
  <si>
    <t>" výměry příloha TZ - p.č.16 "     31,59-2,69</t>
  </si>
  <si>
    <t>113106161.1</t>
  </si>
  <si>
    <t>Rozebrání dlažeb vozovek z drobných kostek s ložem z kameniva ručně  k dalšímu použití</t>
  </si>
  <si>
    <t>2061797828</t>
  </si>
  <si>
    <t>" výměry příloha TZ - p.č.16 "     2,69</t>
  </si>
  <si>
    <t>979071021</t>
  </si>
  <si>
    <t>Očištění dlažebních kostek drobných s původním spárováním kamenivem těženým při překopech ing sítí</t>
  </si>
  <si>
    <t>-57323088</t>
  </si>
  <si>
    <t>Vytrhání obrub z dlažebních kostek k dalšímu použití</t>
  </si>
  <si>
    <t>-222698299</t>
  </si>
  <si>
    <t>" výměry příloha TZ - p.č.19 "     8,0</t>
  </si>
  <si>
    <t>1431168888</t>
  </si>
  <si>
    <t>" výměry příloha TZ - p.č.19 "     PŘÍDLAŽBA*0,111</t>
  </si>
  <si>
    <t>113107164</t>
  </si>
  <si>
    <t>Odstranění podkladu z kameniva drceného tl 400 mm strojně pl přes 50 do 200 m2</t>
  </si>
  <si>
    <t>-1310203410</t>
  </si>
  <si>
    <t>" výměry příloha TZ - p.č.12 "     115,316</t>
  </si>
  <si>
    <t>113107322</t>
  </si>
  <si>
    <t>Odstranění podkladu z kameniva drceného tl 200 mm strojně pl do 50 m2</t>
  </si>
  <si>
    <t>-994506342</t>
  </si>
  <si>
    <t>" výměry příloha TZ - p.č.13 "     12,25</t>
  </si>
  <si>
    <t>" výměry příloha TZ - p.č.15  "     6,24</t>
  </si>
  <si>
    <t>" výměry příloha TZ - p.č.16  "     31,59</t>
  </si>
  <si>
    <t>113107332</t>
  </si>
  <si>
    <t>Odstranění podkladu z betonu prostého tl 300 mm strojně pl do 50 m2</t>
  </si>
  <si>
    <t>1796060172</t>
  </si>
  <si>
    <t>919735124</t>
  </si>
  <si>
    <t>Řezání stávajícího betonového krytu hl do 200 mm</t>
  </si>
  <si>
    <t>1679779484</t>
  </si>
  <si>
    <t>" výměry příloha TZ - p.č.17 "     31,8</t>
  </si>
  <si>
    <t>2019876976</t>
  </si>
  <si>
    <t>466958879</t>
  </si>
  <si>
    <t>113,012*6 'Přepočtené koeficientem množství</t>
  </si>
  <si>
    <t>2036664247</t>
  </si>
  <si>
    <t>113154333</t>
  </si>
  <si>
    <t>Frézování živičného krytu tl 50 mm pruh š 2 m pl do 10000 m2 bez překážek v trase</t>
  </si>
  <si>
    <t>1804638372</t>
  </si>
  <si>
    <t>" výměry příloha TZ - p.č.9 "     3460,828*0,8</t>
  </si>
  <si>
    <t>113154363</t>
  </si>
  <si>
    <t>Frézování živičného krytu tl 50 mm pruh š 2 m pl do 10000 m2 s překážkami v trase</t>
  </si>
  <si>
    <t>-457519639</t>
  </si>
  <si>
    <t>" výměry příloha TZ - p.č.9 "     3460,828*0,2</t>
  </si>
  <si>
    <t>113107242</t>
  </si>
  <si>
    <t>Odstranění podkladu živičného tl 100 mm strojně pl přes 200 m2</t>
  </si>
  <si>
    <t>46599983</t>
  </si>
  <si>
    <t>" výměry příloha TZ - p.č.10 "     280,579</t>
  </si>
  <si>
    <t>919735112</t>
  </si>
  <si>
    <t>Řezání stávajícího živičného krytu hl do 100 mm</t>
  </si>
  <si>
    <t>2085167199</t>
  </si>
  <si>
    <t>" výměry příloha TZ - p.č.11 "     626,066</t>
  </si>
  <si>
    <t>113107343</t>
  </si>
  <si>
    <t>Odstranění podkladu živičného tl 150 mm strojně pl do 50 m2</t>
  </si>
  <si>
    <t>-703371866</t>
  </si>
  <si>
    <t>" výměry příloha TZ - p.č.13  - LA+ACP 50+100mm "    12,25</t>
  </si>
  <si>
    <t>919735113</t>
  </si>
  <si>
    <t>Řezání stávajícího živičného krytu hl do 150 mm</t>
  </si>
  <si>
    <t>14175931</t>
  </si>
  <si>
    <t>" výměry příloha TZ - p.č.14 "     22,7</t>
  </si>
  <si>
    <t>-1947035219</t>
  </si>
  <si>
    <t>-1283067409</t>
  </si>
  <si>
    <t>508,584*6 'Přepočtené koeficientem množství</t>
  </si>
  <si>
    <t>-1393097313</t>
  </si>
  <si>
    <t>113202111</t>
  </si>
  <si>
    <t>Vytrhání obrub krajníků obrubníků stojatých</t>
  </si>
  <si>
    <t>1518645768</t>
  </si>
  <si>
    <t>" výměry příloha TZ - p.č.18 "     14,2</t>
  </si>
  <si>
    <t>" výměry příloha TZ - p.č.20 "     2,8</t>
  </si>
  <si>
    <t>997221561</t>
  </si>
  <si>
    <t>Vodorovná doprava suti z kusových materiálů do 1 km</t>
  </si>
  <si>
    <t>-244883198</t>
  </si>
  <si>
    <t>997221569</t>
  </si>
  <si>
    <t>Příplatek ZKD 1 km u vodorovné dopravy suti z kusových materiálů</t>
  </si>
  <si>
    <t>672913693</t>
  </si>
  <si>
    <t>3,485*6 'Přepočtené koeficientem množství</t>
  </si>
  <si>
    <t>666544933</t>
  </si>
  <si>
    <t>577144141.1</t>
  </si>
  <si>
    <t>Asfaltový beton vrstva obrusná ACO 11+ (CRmB) tř. I tl 50 mm š přes 3 m z modifikovaného asfaltu</t>
  </si>
  <si>
    <t>-881756109</t>
  </si>
  <si>
    <t>" výměry příloha TZ - p.č.25 "     2077,16</t>
  </si>
  <si>
    <t>577165142.1</t>
  </si>
  <si>
    <t>Asfaltový beton vrstva ložní ACL 16+ (ABH) tl 70 mm š přes 3 m z modifikovaného asfaltu</t>
  </si>
  <si>
    <t>-1286589825</t>
  </si>
  <si>
    <t>" výměry příloha TZ - p.č.27 "     1869,12</t>
  </si>
  <si>
    <t>573191111.1</t>
  </si>
  <si>
    <t>Postřik spojovací kationaktivní emulzí v množství 0,5 kg/m2</t>
  </si>
  <si>
    <t>1440609132</t>
  </si>
  <si>
    <t>" výměry příloha TZ - p.č.26 "     3946,28</t>
  </si>
  <si>
    <t>565166111</t>
  </si>
  <si>
    <t>Asfaltový beton vrstva podkladní ACP 22 (obalované kamenivo OKH) tl 80 mm š do 3 m</t>
  </si>
  <si>
    <t>-949488180</t>
  </si>
  <si>
    <t>" výměry příloha TZ - p.č.28 "     627,33</t>
  </si>
  <si>
    <t>573191115.1</t>
  </si>
  <si>
    <t>Postřik infiltrační kationaktivní emulzí v množství 0,5 kg/m2</t>
  </si>
  <si>
    <t>-2054806106</t>
  </si>
  <si>
    <t>" výměry příloha TZ - p.č.29 "     627,33</t>
  </si>
  <si>
    <t>565231112</t>
  </si>
  <si>
    <t>Podklad ze štěrku částečně zpevněného cementovou maltou ŠCM tl 200 mm</t>
  </si>
  <si>
    <t>10228872</t>
  </si>
  <si>
    <t>" výměry příloha TZ - p.č.30 "     462,06</t>
  </si>
  <si>
    <t>564861111</t>
  </si>
  <si>
    <t>Podklad ze štěrkodrtě ŠD tl 200 mm</t>
  </si>
  <si>
    <t>-2112482941</t>
  </si>
  <si>
    <t>" výměry příloha TZ - p.č.31 "     462,06</t>
  </si>
  <si>
    <t>" výměry příloha TZ - p.č.32 "     693,492</t>
  </si>
  <si>
    <t>919732211.1</t>
  </si>
  <si>
    <t>Styčná spára napojení nového živičného povrchu na stávající za tepla  hl 50 mm s prořezáním</t>
  </si>
  <si>
    <t>19520377</t>
  </si>
  <si>
    <t>" výměry příloha TZ - p.č.33 "     97,7</t>
  </si>
  <si>
    <t>596212210</t>
  </si>
  <si>
    <t>Kladení zámkové dlažby pozemních komunikací tl 80 mm skupiny A pl do 50 m2</t>
  </si>
  <si>
    <t>200226640</t>
  </si>
  <si>
    <t>" výměry příloha TZ - p.č.34 "     28,9</t>
  </si>
  <si>
    <t>596212214</t>
  </si>
  <si>
    <t>Příplatek za kombinaci dvou barev u betonových dlažeb pozemních komunikací tl 80 mm skupiny A</t>
  </si>
  <si>
    <t>-1248903345</t>
  </si>
  <si>
    <t>59245020</t>
  </si>
  <si>
    <t>dlažba tvar obdélník betonová 200x100x80mm přírodní</t>
  </si>
  <si>
    <t>1208292423</t>
  </si>
  <si>
    <t>23,31*1,03 'Přepočtené koeficientem množství</t>
  </si>
  <si>
    <t>59245069.1</t>
  </si>
  <si>
    <t>dlažba distanční betonová 240x240x80mm přírodní  (dle původní)</t>
  </si>
  <si>
    <t>-828884471</t>
  </si>
  <si>
    <t>5,59*1,03 'Přepočtené koeficientem množství</t>
  </si>
  <si>
    <t>180405114.1</t>
  </si>
  <si>
    <t>Trávník ve vegetačních prefabrikátech výsevem směsi semene v rovině a ve svahu do 1:5 vč. dodávky substrátu semene zalití</t>
  </si>
  <si>
    <t>565694612</t>
  </si>
  <si>
    <t>" výměry příloha TZ - p.č.34 "     5,59</t>
  </si>
  <si>
    <t>591211111</t>
  </si>
  <si>
    <t>Kladení dlažby z kostek drobných z kamene do lože z kameniva těženého tl 50 mm</t>
  </si>
  <si>
    <t>-1060061834</t>
  </si>
  <si>
    <t>" výměry příloha TZ - p.č.35 "     2,69</t>
  </si>
  <si>
    <t>567132111</t>
  </si>
  <si>
    <t>Podklad ze směsi stmelené cementem SC C 8/10 (KSC I) tl 160 mm</t>
  </si>
  <si>
    <t>-1525349140</t>
  </si>
  <si>
    <t>" výměry příloha TZ - p.č.36 "     31,59</t>
  </si>
  <si>
    <t>-1335320060</t>
  </si>
  <si>
    <t>" výměry příloha TZ - p.č.37 "     31,59</t>
  </si>
  <si>
    <t>596211110</t>
  </si>
  <si>
    <t>Kladení zámkové dlažby komunikací pro pěší tl 60 mm skupiny A pl do 50 m2</t>
  </si>
  <si>
    <t>1589508088</t>
  </si>
  <si>
    <t>" výměry příloha TZ - p.č.38"     6,24</t>
  </si>
  <si>
    <t>59245212.1</t>
  </si>
  <si>
    <t>dlažba zámková tvaru I tl.60mm přírodní</t>
  </si>
  <si>
    <t>-511565435</t>
  </si>
  <si>
    <t>" výměry příloha TZ - p.č.38 "     3,94*1,03</t>
  </si>
  <si>
    <t>59245295.1</t>
  </si>
  <si>
    <t>dlažba zámková tvaru vlny tl.60mm přírodní</t>
  </si>
  <si>
    <t>1370631268</t>
  </si>
  <si>
    <t>" výměry příloha TZ - p.č.38 "     1,99*1,03</t>
  </si>
  <si>
    <t>59245021</t>
  </si>
  <si>
    <t>dlažba tvar čtverec betonová 200x200x60mm přírodní</t>
  </si>
  <si>
    <t>1566796959</t>
  </si>
  <si>
    <t>" výměry příloha TZ - p.č.38 "     0,31*1,03</t>
  </si>
  <si>
    <t>564831111.1</t>
  </si>
  <si>
    <t>Podklad ze štěrkodrtě ŠD tl 100 mm  (0-32mm)</t>
  </si>
  <si>
    <t>-566031741</t>
  </si>
  <si>
    <t>" výměry příloha TZ - p.č.39 "     6,24</t>
  </si>
  <si>
    <t>564851111</t>
  </si>
  <si>
    <t>Podklad ze štěrkodrtě ŠD tl 150 mm</t>
  </si>
  <si>
    <t>1566164123</t>
  </si>
  <si>
    <t>" výměry příloha TZ - p.č.40 "     6,24</t>
  </si>
  <si>
    <t>578142116.1</t>
  </si>
  <si>
    <t>Litý asfalt MA 8V tl 50 mm š do 3 m z nemodifikovaného asfaltu</t>
  </si>
  <si>
    <t>1661805618</t>
  </si>
  <si>
    <t>" výměry příloha TZ - p.č.41 "     12,25</t>
  </si>
  <si>
    <t>565175101</t>
  </si>
  <si>
    <t>Asfaltový beton vrstva podkladní ACP 16 (obalované kamenivo OKS) tl 100 mm š do 1,5 m</t>
  </si>
  <si>
    <t>1695847372</t>
  </si>
  <si>
    <t>" výměry příloha TZ - p.č.42 "     12,25</t>
  </si>
  <si>
    <t>938756947</t>
  </si>
  <si>
    <t>" výměry příloha TZ - p.č.43 "     12,25</t>
  </si>
  <si>
    <t>11112451</t>
  </si>
  <si>
    <t>" výměry příloha TZ - p.č.44 "     12,25</t>
  </si>
  <si>
    <t>569831111.1</t>
  </si>
  <si>
    <t>Zpevnění krajnic štěrkodrtí tl 100 mm (0-32mm)</t>
  </si>
  <si>
    <t>-462366625</t>
  </si>
  <si>
    <t>" výměry příloha TZ - p.č.45 "     198,51</t>
  </si>
  <si>
    <t>899331111</t>
  </si>
  <si>
    <t>Výšková úprava uličního vstupu nebo vpusti do 200 mm zvýšením poklopu</t>
  </si>
  <si>
    <t>-1935335869</t>
  </si>
  <si>
    <t>" výměry příloha TZ - p.č.46 "     3</t>
  </si>
  <si>
    <t>899431111</t>
  </si>
  <si>
    <t>Výšková úprava uličního vstupu nebo vpusti do 200 mm zvýšením krycího hrnce, šoupěte nebo hydrantu</t>
  </si>
  <si>
    <t>-978919488</t>
  </si>
  <si>
    <t>" výměry příloha TZ - p.č.47 "     4</t>
  </si>
  <si>
    <t>Ostatní konstrukce a práce, bourání</t>
  </si>
  <si>
    <t>915611111</t>
  </si>
  <si>
    <t>Předznačení vodorovného liniového značení</t>
  </si>
  <si>
    <t>-756559740</t>
  </si>
  <si>
    <t>" výměry příloha TZ - p.č.48 "     900,0</t>
  </si>
  <si>
    <t>915121111</t>
  </si>
  <si>
    <t>Vodorovné dopravní značení vodící čáry souvislé š 250 mm základní bílá barva</t>
  </si>
  <si>
    <t>271173336</t>
  </si>
  <si>
    <t>" výměry příloha TZ - p.č.49 "     542,0</t>
  </si>
  <si>
    <t>915221121</t>
  </si>
  <si>
    <t>Vodorovné dopravní značení vodící čáry přerušované š 250 mm bílý plast</t>
  </si>
  <si>
    <t>1782854144</t>
  </si>
  <si>
    <t>" výměry příloha TZ - p.č.49 "     56,0</t>
  </si>
  <si>
    <t>915111121</t>
  </si>
  <si>
    <t>Vodorovné dopravní značení dělící čáry přerušované š 125 mm základní bílá barva</t>
  </si>
  <si>
    <t>-354532866</t>
  </si>
  <si>
    <t>" výměry příloha TZ - p.č.49 "     302,0</t>
  </si>
  <si>
    <t>915221112</t>
  </si>
  <si>
    <t>Vodorovné dopravní značení vodící čáry souvislé š 250 mm retroreflexní bílý plast</t>
  </si>
  <si>
    <t>2020086757</t>
  </si>
  <si>
    <t>" výměry příloha TZ - p.č.50 "     542,0</t>
  </si>
  <si>
    <t>915221122</t>
  </si>
  <si>
    <t>Vodorovné dopravní značení vodící čáry přerušované š 250 mm retroreflexní bílý plast</t>
  </si>
  <si>
    <t>-880336715</t>
  </si>
  <si>
    <t>" výměry příloha TZ - p.č.50 "     56,0</t>
  </si>
  <si>
    <t>915211122</t>
  </si>
  <si>
    <t>Vodorovné dopravní značení dělící čáry přerušované š 125 mm retroreflexní bílý plast</t>
  </si>
  <si>
    <t>-996375779</t>
  </si>
  <si>
    <t>" výměry příloha TZ - p.č.50 "     302,0</t>
  </si>
  <si>
    <t>916111123</t>
  </si>
  <si>
    <t>Osazení obruby z drobných kostek s boční opěrou do lože z betonu prostého</t>
  </si>
  <si>
    <t>571557489</t>
  </si>
  <si>
    <t>" výměry příloha TZ - p.č.23 - kostky z bourání "     8,0</t>
  </si>
  <si>
    <t>916131213</t>
  </si>
  <si>
    <t>Osazení silničního obrubníku betonového stojatého s boční opěrou do lože z betonu prostého</t>
  </si>
  <si>
    <t>-442302015</t>
  </si>
  <si>
    <t>" výměry příloha TZ - p.č.21 "     14,2</t>
  </si>
  <si>
    <t>59217023</t>
  </si>
  <si>
    <t>obrubník betonový chodníkový 1000x150x250mm</t>
  </si>
  <si>
    <t>609400389</t>
  </si>
  <si>
    <t>4,2*1,01 'Přepočtené koeficientem množství</t>
  </si>
  <si>
    <t>59217029</t>
  </si>
  <si>
    <t>obrubník betonový silniční nájezdový 1000x150x150mm</t>
  </si>
  <si>
    <t>-790141884</t>
  </si>
  <si>
    <t>10*1,01 'Přepočtené koeficientem množství</t>
  </si>
  <si>
    <t>916231213</t>
  </si>
  <si>
    <t>Osazení chodníkového obrubníku betonového stojatého s boční opěrou do lože z betonu prostého</t>
  </si>
  <si>
    <t>1220450931</t>
  </si>
  <si>
    <t>" výměry příloha TZ - p.č.22 "     2,8</t>
  </si>
  <si>
    <t>59217017</t>
  </si>
  <si>
    <t>obrubník betonový chodníkový 1000x100x250mm</t>
  </si>
  <si>
    <t>95910013</t>
  </si>
  <si>
    <t>2,8*1,01 'Přepočtené koeficientem množství</t>
  </si>
  <si>
    <t>916991121</t>
  </si>
  <si>
    <t>Lože pod obrubníky, krajníky nebo obruby z dlažebních kostek z betonu prostého</t>
  </si>
  <si>
    <t>-1579189044</t>
  </si>
  <si>
    <t>" výměry příloha TZ - p.č.24 "     0,43</t>
  </si>
  <si>
    <t>998225111</t>
  </si>
  <si>
    <t>Přesun hmot pro pozemní komunikace s krytem z kamene, monolitickým betonovým nebo živičným</t>
  </si>
  <si>
    <t>-1898110383</t>
  </si>
  <si>
    <t>49,378</t>
  </si>
  <si>
    <t>175,292</t>
  </si>
  <si>
    <t>424,626</t>
  </si>
  <si>
    <t>SO 310.3 - zapravení vozovky ul. Hliniště</t>
  </si>
  <si>
    <t>" výměry příloha TZ - p.č.1 "     49,378</t>
  </si>
  <si>
    <t>" výměry příloha TZ - p.č.2 "     175,2919</t>
  </si>
  <si>
    <t xml:space="preserve">" výměry příloha TZ - p.č.,3 "     </t>
  </si>
  <si>
    <t>424,626*6 'Přepočtené koeficientem množství</t>
  </si>
  <si>
    <t>" ve tř.2+3 - 8+15+55(%) "      15,48*(0,08+0,15+0,55)</t>
  </si>
  <si>
    <t>" ve tř.4  22(%) "      15,48*0,22</t>
  </si>
  <si>
    <t>" ve tř.2+3 - 8+15+55(%) "      1036,46*(0,08+0,15+0,55)</t>
  </si>
  <si>
    <t>" ve tř.4 - 22(%) "      1036,46*0,22</t>
  </si>
  <si>
    <t>" výměry příloha TZ - p.č.6 "     15,48</t>
  </si>
  <si>
    <t>" výměry příloha TZ - p.č.7 "     15,48</t>
  </si>
  <si>
    <t>113106271</t>
  </si>
  <si>
    <t>Rozebrání dlažeb vozovek ze zámkové dlažby s ložem z kameniva strojně pl přes 50 do 200 m2</t>
  </si>
  <si>
    <t>" výměry příloha TZ - p.č.8 "     73,2075</t>
  </si>
  <si>
    <t>113106161.2</t>
  </si>
  <si>
    <t>Rozebrání dlažeb vozovek z drobných kostek s ložem z kameniva ručně  k dalšímu použití vč. odvoz na mezideponii</t>
  </si>
  <si>
    <t>" výměry příloha TZ - p.č.8 "     219,6225</t>
  </si>
  <si>
    <t>113107172</t>
  </si>
  <si>
    <t>Odstranění podkladu z betonu prostého tl 300 mm strojně pl přes 50 do 200 m2</t>
  </si>
  <si>
    <t>" výměry příloha TZ - p.č.9  "     70,01</t>
  </si>
  <si>
    <t>113107312</t>
  </si>
  <si>
    <t>Odstranění podkladu z kameniva těženého tl 200 mm strojně pl do 50 m2</t>
  </si>
  <si>
    <t>867806759</t>
  </si>
  <si>
    <t>" výměry příloha TZ - p.č.10  "     35,01</t>
  </si>
  <si>
    <t>97,379*6 'Přepočtené koeficientem množství</t>
  </si>
  <si>
    <t>" výměry příloha TZ - p.č.11 "     34,3</t>
  </si>
  <si>
    <t>596212213</t>
  </si>
  <si>
    <t>Kladení zámkové dlažby pozemních komunikací tl 80 mm skupiny A pl přes 300 m2</t>
  </si>
  <si>
    <t>" výměry příloha TZ - p.č.14 "     539,72</t>
  </si>
  <si>
    <t>" výměry příloha TZ - p.č.14 "     (5,94+17,82)*2</t>
  </si>
  <si>
    <t>128,99*1,02+386,97*0,01</t>
  </si>
  <si>
    <t>59245005</t>
  </si>
  <si>
    <t>dlažba tvar obdélník betonová 200x100x80mm barevná</t>
  </si>
  <si>
    <t>967380502</t>
  </si>
  <si>
    <t>6,18+17,82*0,03</t>
  </si>
  <si>
    <t>6,715*1,03 'Přepočtené koeficientem množství</t>
  </si>
  <si>
    <t>59245009.1</t>
  </si>
  <si>
    <t>dlažba zámková - stávající - dovoz z mezideponie</t>
  </si>
  <si>
    <t>1402790431</t>
  </si>
  <si>
    <t>567142114</t>
  </si>
  <si>
    <t>Podklad ze směsi stmelené cementem SC C 8/10 (KSC I) tl 240 mm</t>
  </si>
  <si>
    <t>" výměry příloha TZ - p.č.15 "     316,9</t>
  </si>
  <si>
    <t>" výměry příloha TZ - p.č.16 "     316,9</t>
  </si>
  <si>
    <t>318760133</t>
  </si>
  <si>
    <t>" výměry příloha TZ - p.č.17 "     493,78</t>
  </si>
  <si>
    <t>569731111.1</t>
  </si>
  <si>
    <t xml:space="preserve">Provedení vrstvy z těženého kameniva – zapravení v kačírku v tl.100mm na krajnici včetně dodání kačírku fr. 8-16mm </t>
  </si>
  <si>
    <t>" výměry příloha TZ - p.č.18 "     2,96</t>
  </si>
  <si>
    <t>" výměry příloha TZ - p.č.19 "     15</t>
  </si>
  <si>
    <t>" výměry příloha TZ - p.č.12 "     34,3</t>
  </si>
  <si>
    <t>29,7*1,01 'Přepočtené koeficientem množství</t>
  </si>
  <si>
    <t>4,6*1,01 'Přepočtené koeficientem množství</t>
  </si>
  <si>
    <t>" výměry příloha TZ - p.č.13 "     0,7</t>
  </si>
  <si>
    <t>998223011</t>
  </si>
  <si>
    <t>Přesun hmot pro pozemní komunikace s krytem dlážděným</t>
  </si>
  <si>
    <t>41,884</t>
  </si>
  <si>
    <t>136,123</t>
  </si>
  <si>
    <t>185,402</t>
  </si>
  <si>
    <t>336,433</t>
  </si>
  <si>
    <t>25,898</t>
  </si>
  <si>
    <t>SO 310.4 - zapravení vozovky ul. V Polích</t>
  </si>
  <si>
    <t>" výměry příloha TZ - p.č.1 "     41,884</t>
  </si>
  <si>
    <t>" výměry příloha TZ - p.č.2 "     136,123</t>
  </si>
  <si>
    <t>336,433*6 'Přepočtené koeficientem množství</t>
  </si>
  <si>
    <t>122151104</t>
  </si>
  <si>
    <t>Odkopávky a prokopávky nezapažené v hornině třídy těžitelnosti I, skupiny 1 a 2 objem do 500 m3 strojně</t>
  </si>
  <si>
    <t>122251104</t>
  </si>
  <si>
    <t>Odkopávky a prokopávky nezapažené v hornině třídy těžitelnosti I, skupiny 3 objem do 500 m3 strojně</t>
  </si>
  <si>
    <t>" výměry příloha TZ - p.č.3 "     185,402</t>
  </si>
  <si>
    <t>122351104</t>
  </si>
  <si>
    <t>Odkopávky a prokopávky nezapažené v hornině třídy těžitelnosti II, skupiny 4 objem do 500 m3 strojně</t>
  </si>
  <si>
    <t>162351109.1</t>
  </si>
  <si>
    <t>Vodorovné přemístění výkopkutřídy těžitelnosti  1 až 3 na mezideponii zhotovitele vč. nákladů na eventuální pronájem plochy, naložení a zpětný dovoz třídění zeminy</t>
  </si>
  <si>
    <t>-2041335377</t>
  </si>
  <si>
    <t>" část odkopu odvést na mezideponii a následně přivést "</t>
  </si>
  <si>
    <t>ODVOZ3</t>
  </si>
  <si>
    <t>" výměry příloha TZ - p.č.3 "     159,504</t>
  </si>
  <si>
    <t>" zemina získaná z odkopu - viz TZ pol.3 "     25,898</t>
  </si>
  <si>
    <t>171151111</t>
  </si>
  <si>
    <t>Uložení sypaniny z hornin nesoudržných sypkých do násypů zhutněných</t>
  </si>
  <si>
    <t>-923898125</t>
  </si>
  <si>
    <t>" výměry příloha TZ - p.č.7 "     6,72</t>
  </si>
  <si>
    <t>167151101</t>
  </si>
  <si>
    <t>Nakládání výkopku z hornin třídy těžitelnosti I, skupiny 1 až 3 do 100 m3</t>
  </si>
  <si>
    <t>-1981479816</t>
  </si>
  <si>
    <t>" přesun hmot "</t>
  </si>
  <si>
    <t>" výměry příloha TZ - p.č.6/7 "     6,72</t>
  </si>
  <si>
    <t>-1103106586</t>
  </si>
  <si>
    <t xml:space="preserve">" výměry příloha TZ - p.č.10 "     </t>
  </si>
  <si>
    <t>" ve tř.2+3 - 8+15+55(%) "      96,16*(0,08+0,15+0,55)</t>
  </si>
  <si>
    <t>" ve tř.4  22(%) "      96,16*0,22</t>
  </si>
  <si>
    <t xml:space="preserve">" výměry příloha TZ - p.č.9 "     </t>
  </si>
  <si>
    <t>" ve tř.2+3 - 8+15+55(%) "      1752,35*(0,08+0,15+0,55)</t>
  </si>
  <si>
    <t>" ve tř.4 - 22(%) "      1752,35*0,22</t>
  </si>
  <si>
    <t>" výměry příloha TZ - p.č.11 "     96,16</t>
  </si>
  <si>
    <t>" výměry příloha TZ - p.č.12 "     96,16</t>
  </si>
  <si>
    <t>" výměry příloha TZ - p.č.13 "     427,58</t>
  </si>
  <si>
    <t>-2115553845</t>
  </si>
  <si>
    <t>" výměry příloha TZ - p.č.15 "     24,59</t>
  </si>
  <si>
    <t>113107162</t>
  </si>
  <si>
    <t>Odstranění podkladu z kameniva drceného tl 200 mm strojně pl přes 50 do 200 m2</t>
  </si>
  <si>
    <t>" výměry příloha TZ - p.č.14 "     64,58</t>
  </si>
  <si>
    <t>273,856*6 'Přepočtené koeficientem množství</t>
  </si>
  <si>
    <t>" výměry příloha TZ - p.č.15  - LA+ACP 50+100mm "    24,59</t>
  </si>
  <si>
    <t>" výměry příloha TZ - p.č.16 "     32,6</t>
  </si>
  <si>
    <t>200,181*6 'Přepočtené koeficientem množství</t>
  </si>
  <si>
    <t>577144131</t>
  </si>
  <si>
    <t>Asfaltový beton vrstva obrusná ACO 11+ tř. I tl 50 mm š do 3 m z modifikovaného asfaltu</t>
  </si>
  <si>
    <t>" výměry příloha TZ - p.č.20 "     669,94</t>
  </si>
  <si>
    <t>573191111.2</t>
  </si>
  <si>
    <t>Postřik spojovací kationaktivní emulzí v množství 0,2 kg/m2</t>
  </si>
  <si>
    <t>" výměry příloha TZ - p.č.21 "     669,94</t>
  </si>
  <si>
    <t>577165132</t>
  </si>
  <si>
    <t>Asfaltový beton vrstva ložní ACL 16+ tl 70 mm š do 3 m z modifikovaného asfaltu</t>
  </si>
  <si>
    <t>" výměry příloha TZ - p.č.22 "     690,64</t>
  </si>
  <si>
    <t>" výměry příloha TZ - p.č.23 "     690,64</t>
  </si>
  <si>
    <t>567132113</t>
  </si>
  <si>
    <t>Podklad ze směsi stmelené cementem SC C 8/10 (KSC I) tl 180 mm</t>
  </si>
  <si>
    <t>" výměry příloha TZ - p.č.24 "     752,74</t>
  </si>
  <si>
    <t>919111112</t>
  </si>
  <si>
    <t>Řezání dilatačních spár š 4 mm hl do 80 mm příčných nebo podélných v čerstvém CB krytu</t>
  </si>
  <si>
    <t>186773261</t>
  </si>
  <si>
    <t>" výměry příloha TZ - p.č.25 "     304,0</t>
  </si>
  <si>
    <t>811898044</t>
  </si>
  <si>
    <t>" výměry příloha TZ - p.č.26 "     773,44</t>
  </si>
  <si>
    <t>" výměry příloha TZ - p.č.27 "     1546,88</t>
  </si>
  <si>
    <t>Styčná spára napojení nového živičného povrchu na stávající za tepla hl 50 mm s prořezáním</t>
  </si>
  <si>
    <t>" výměry příloha TZ - p.č.28 "     32,6</t>
  </si>
  <si>
    <t>" výměry příloha TZ - p.č.29 "     8,59</t>
  </si>
  <si>
    <t>8,59*1,03 'Přepočtené koeficientem množství</t>
  </si>
  <si>
    <t>567122114</t>
  </si>
  <si>
    <t>Podklad ze směsi stmelené cementem SC C 8/10 (KSC I) tl 150 mm</t>
  </si>
  <si>
    <t>" výměry příloha TZ - p.č.30 "     8,59</t>
  </si>
  <si>
    <t>" výměry příloha TZ - p.č.31 "     8,59</t>
  </si>
  <si>
    <t>" výměry příloha TZ - p.č.32 "     24,6</t>
  </si>
  <si>
    <t>" výměry příloha TZ - p.č.35 "     9,0</t>
  </si>
  <si>
    <t>24,6*1,03 'Přepočtené koeficientem množství</t>
  </si>
  <si>
    <t>59245006</t>
  </si>
  <si>
    <t>dlažba tvar obdélník betonová pro nevidomé 200x100x60mm barevná</t>
  </si>
  <si>
    <t>-1248446229</t>
  </si>
  <si>
    <t>9*1,03 'Přepočtené koeficientem množství</t>
  </si>
  <si>
    <t>2033658556</t>
  </si>
  <si>
    <t>" výměry příloha TZ - p.č.33 "     24,6</t>
  </si>
  <si>
    <t>-1596263968</t>
  </si>
  <si>
    <t>" výměry příloha TZ - p.č.34 "     24,6</t>
  </si>
  <si>
    <t>" výměry příloha TZ - p.č.36 "     172,28</t>
  </si>
  <si>
    <t>569903311</t>
  </si>
  <si>
    <t>Zřízení zemních krajnic se zhutněním</t>
  </si>
  <si>
    <t>1532004925</t>
  </si>
  <si>
    <t>" výměry příloha TZ - p.č.8 "     152,784</t>
  </si>
  <si>
    <t>526809118</t>
  </si>
  <si>
    <t>" výměry příloha TZ - p.č.6/8 "     152,784</t>
  </si>
  <si>
    <t>-1413191157</t>
  </si>
  <si>
    <t>" výměry příloha TZ - p.č.37 "     1</t>
  </si>
  <si>
    <t>" výměry příloha TZ - p.č.38 "     2</t>
  </si>
  <si>
    <t>" výměry příloha TZ - p.č.17 "     52,0</t>
  </si>
  <si>
    <t>20*1,01 'Přepočtené koeficientem množství</t>
  </si>
  <si>
    <t>30*1,01 'Přepočtené koeficientem množství</t>
  </si>
  <si>
    <t>59217030</t>
  </si>
  <si>
    <t>obrubník betonový silniční přechodový 1000x150x150-250mm</t>
  </si>
  <si>
    <t>80861905</t>
  </si>
  <si>
    <t>2*1,01 'Přepočtené koeficientem množství</t>
  </si>
  <si>
    <t>" výměry příloha TZ - p.č.18 "     26,0</t>
  </si>
  <si>
    <t>26*1,01 'Přepočtené koeficientem množství</t>
  </si>
  <si>
    <t>" výměry příloha TZ - p.č.19 "     1,6</t>
  </si>
  <si>
    <t>49,236</t>
  </si>
  <si>
    <t>ASFALT1</t>
  </si>
  <si>
    <t>44,418</t>
  </si>
  <si>
    <t>ASFALT2</t>
  </si>
  <si>
    <t>4,818</t>
  </si>
  <si>
    <t>BETON</t>
  </si>
  <si>
    <t>0,066</t>
  </si>
  <si>
    <t>DN150</t>
  </si>
  <si>
    <t>120</t>
  </si>
  <si>
    <t>DN200</t>
  </si>
  <si>
    <t>3,4</t>
  </si>
  <si>
    <t>73,2</t>
  </si>
  <si>
    <t>SO 320 - ODBOČKY PRO KANALIZAČNÍ PŘÍPOJKY</t>
  </si>
  <si>
    <t>KABchran</t>
  </si>
  <si>
    <t>LOZE1</t>
  </si>
  <si>
    <t>10,859</t>
  </si>
  <si>
    <t>OBRUBNIK</t>
  </si>
  <si>
    <t>302,637</t>
  </si>
  <si>
    <t>ORNm2</t>
  </si>
  <si>
    <t>15,576</t>
  </si>
  <si>
    <t>206,783</t>
  </si>
  <si>
    <t>71,016</t>
  </si>
  <si>
    <t>20,9</t>
  </si>
  <si>
    <t>ŠD200</t>
  </si>
  <si>
    <t>28,501</t>
  </si>
  <si>
    <t>ŠTĚRK</t>
  </si>
  <si>
    <t>3,091</t>
  </si>
  <si>
    <t>TRAVNIK</t>
  </si>
  <si>
    <t>31,152</t>
  </si>
  <si>
    <t>150,201</t>
  </si>
  <si>
    <t>345,686</t>
  </si>
  <si>
    <t>152,436</t>
  </si>
  <si>
    <t>50,215</t>
  </si>
  <si>
    <t>ZAMKOVA1</t>
  </si>
  <si>
    <t>26,598</t>
  </si>
  <si>
    <t>ZAMKOVA2</t>
  </si>
  <si>
    <t>23,617</t>
  </si>
  <si>
    <t>287,629</t>
  </si>
  <si>
    <t>113202111.1</t>
  </si>
  <si>
    <t>Vytrhání obrub krajníků obrubníků stojatých k zpětnému použití</t>
  </si>
  <si>
    <t>-1394757280</t>
  </si>
  <si>
    <t>25*2</t>
  </si>
  <si>
    <t>979024442</t>
  </si>
  <si>
    <t>Očištění vybouraných obrubníků a krajníků chodníkových</t>
  </si>
  <si>
    <t>1032266558</t>
  </si>
  <si>
    <t>" stávající asfaltová vozovka stoka "</t>
  </si>
  <si>
    <t>" kostka 2-řádek - přídlažba "     1,1*2*5</t>
  </si>
  <si>
    <t>" cesta zámková dlažba "</t>
  </si>
  <si>
    <t>1,1*(0,6+1,27+0,6+1,3+1,56+0,57+1,31+1,47-1,2/2*5)</t>
  </si>
  <si>
    <t>1,1*(3,26+1,18+4,3+2,49+1,85+4,6+2,69+1,73-1,2/2*6)</t>
  </si>
  <si>
    <t>" chodník + vjezdy zámková dlažba"</t>
  </si>
  <si>
    <t>1,1*(1,52+1,59+1,57+2,63+4,09+5,03+5,04)</t>
  </si>
  <si>
    <t>ZAMKOVA1*0,75</t>
  </si>
  <si>
    <t>" k zpětnému použití - 100% "</t>
  </si>
  <si>
    <t>512870541</t>
  </si>
  <si>
    <t>ZAMKOVA1*0,25</t>
  </si>
  <si>
    <t>113107432</t>
  </si>
  <si>
    <t>Odstranění podkladu z betonu prostého tl 300 mm při překopech strojně pl do 15 m2</t>
  </si>
  <si>
    <t>" beton 240mm  "     ZAMKOVA1</t>
  </si>
  <si>
    <t>2*(0,6+1,27+0,6+1,3+1,56+0,57+1,31+1,47-1,2/2*5)</t>
  </si>
  <si>
    <t>2*(3,26+1,18+4,3+2,49+1,85+4,6+2,69+1,73-1,2/2*6)</t>
  </si>
  <si>
    <t>113107414.1</t>
  </si>
  <si>
    <t>Odstranění podkladu z kameniva těženého tl 350 mm při překopech strojně pl do 15 m2</t>
  </si>
  <si>
    <t>-486911093</t>
  </si>
  <si>
    <t>" beton 160mm  "     ZAMKOVA2</t>
  </si>
  <si>
    <t>-181404547</t>
  </si>
  <si>
    <t>2*(1,52+1,59+1,57+2,63+4,09+5,03+5,04)</t>
  </si>
  <si>
    <t>113107422</t>
  </si>
  <si>
    <t>Odstranění podkladu z kameniva drceného tl 200 mm při překopech strojně pl do 15 m2</t>
  </si>
  <si>
    <t>-843133353</t>
  </si>
  <si>
    <t>113107424</t>
  </si>
  <si>
    <t>Odstranění podkladu z kameniva drceného tl 400 mm při překopech strojně pl do 15 m2</t>
  </si>
  <si>
    <t>113107022.1</t>
  </si>
  <si>
    <t>Odstranění podkladu z kameniva tl do 200 mm při překopech ručně k zpětnému použití</t>
  </si>
  <si>
    <t>2123133137</t>
  </si>
  <si>
    <t>" kamínky, štěrk "</t>
  </si>
  <si>
    <t>1,1*(0,32+0,32+0,74+0,15+0,28+1,0)</t>
  </si>
  <si>
    <t>2093031295</t>
  </si>
  <si>
    <t>" povrch beton 160mm  "     1,1*0,06</t>
  </si>
  <si>
    <t>-1524848295</t>
  </si>
  <si>
    <t>" povrch beton 160mm  "     2*0,06</t>
  </si>
  <si>
    <t>687033391</t>
  </si>
  <si>
    <t>95,762*6 'Přepočtené koeficientem množství</t>
  </si>
  <si>
    <t>113107444</t>
  </si>
  <si>
    <t>Odstranění podkladu živičných tl 200 mm při překopech strojně pl do 15 m2</t>
  </si>
  <si>
    <t xml:space="preserve">" cesta "     </t>
  </si>
  <si>
    <t>1,1*(1,46+1,45+1,46+1,7+1,77*2+5,03+5,16+5,47+5,46-1,2/2*10)</t>
  </si>
  <si>
    <t>1,1*(2,3+2,15+2,0+7,0+5,2-1,2/2*5)</t>
  </si>
  <si>
    <t>" vjezdy "</t>
  </si>
  <si>
    <t>" Zelna 40 "     1,1*4,38</t>
  </si>
  <si>
    <t xml:space="preserve">" přípojky "     </t>
  </si>
  <si>
    <t>2*(1,46+1,45+1,46+1,7+1,77+1,77+5,03+5,16+4,38+5,47+5,46-1,2/2*10)</t>
  </si>
  <si>
    <t>2*(2,3+2,15+2,0+7,0+5,2-1,2/2*5)</t>
  </si>
  <si>
    <t>22,156*6 'Přepočtené koeficientem množství</t>
  </si>
  <si>
    <t>121112004</t>
  </si>
  <si>
    <t>Sejmutí ornice tl vrstvy do 250 mm ručně</t>
  </si>
  <si>
    <t>-500463954</t>
  </si>
  <si>
    <t>" nezpevněný povrch "</t>
  </si>
  <si>
    <t>1,1*(1,84+1,95+0,41+0,11+0,15+0,62+0,96)</t>
  </si>
  <si>
    <t>1,1*(0,38+2,14+2,13+2,12+0,6+0,75)</t>
  </si>
  <si>
    <t>1,1*(12+7)</t>
  </si>
  <si>
    <t xml:space="preserve">" křížení inž. sítí  kabal. kabel v chráničce "      </t>
  </si>
  <si>
    <t>975011221.1</t>
  </si>
  <si>
    <t>Podpěrné dřevení při podezdívání základů tl do 150 mm vyzdívka v do 2 m dl podchycení do 1,1 m</t>
  </si>
  <si>
    <t>2095235442</t>
  </si>
  <si>
    <t>" podchycení podezdívky "     1,1*4</t>
  </si>
  <si>
    <t>132154204</t>
  </si>
  <si>
    <t>Hloubení zapažených rýh š do 2000 mm v hornině třídy těžitelnosti I, skupiny 1 a 2 objem do 500 m3</t>
  </si>
  <si>
    <t>" Zelná 23 "     1,1*(3,62+2,59)/2*3,3</t>
  </si>
  <si>
    <t>" Zelná 25 "     1,1*(3,81+1,9)/2*3,4</t>
  </si>
  <si>
    <t>" Zelná 27 "     1,1*(3,98+1,46)/2*3,4</t>
  </si>
  <si>
    <t>" Zelná 29 "     1,1*(4,23+2,03)/2*3,4</t>
  </si>
  <si>
    <t>" Zelná 31 "     1,1*(4,3+1,99)/2*3,5</t>
  </si>
  <si>
    <t>" Zelná 35 "     1,1*(2,32+1,65)/2*4,4</t>
  </si>
  <si>
    <t>" Zelná 38 "     1,1*(3,12+2,23)/2*9,8</t>
  </si>
  <si>
    <t>" Zelná 40 "     1,1*(3,27+1,83)/2*10,5</t>
  </si>
  <si>
    <t>" Malá 2 "     1,1*(4,22+1,93)/2*10,5</t>
  </si>
  <si>
    <t>" Malá 4 "     1,1*(4,24+2,26)/2*10,5</t>
  </si>
  <si>
    <t>" Hliniště 1  "     1,1*(4,35+2,6)/2*2,3</t>
  </si>
  <si>
    <t>" Hliniště 3  "     1,1*(4,06+2,32)/2*2,3</t>
  </si>
  <si>
    <t>" Hliniště 4  "     1,1*(3,33+1,82)/2*3,7</t>
  </si>
  <si>
    <t>" Hliniště 5  "     1,1*(4,01+2,27)/2*2,3</t>
  </si>
  <si>
    <t>" Hliniště 6  "     1,1*(3,29+1,8)/2*3,6</t>
  </si>
  <si>
    <t>" Hliniště 7  "     1,1*(3,62+1,81)/2*4,0</t>
  </si>
  <si>
    <t>" Hliniště 8  "     1,1*(2,83+1,57)/2*3,3</t>
  </si>
  <si>
    <t>" Hliniště 9  "     1,1*(3,43+1,83)/2*4,3</t>
  </si>
  <si>
    <t>" Hliniště 11  "     1,1*(3,06+1,96)/2*4,5</t>
  </si>
  <si>
    <t>" Hliniště 13  "     1,1*(2,83+1,79)/2*4,6</t>
  </si>
  <si>
    <t>" Hliniště 15  "     1,1*(2,72+1,67)/2*4,7</t>
  </si>
  <si>
    <t>" V Polích 2 "     1,1*(3,56+1,84)/2*2,9</t>
  </si>
  <si>
    <t>" V Polích 6 "     1,1*(2,7+1,54)/2*3,0</t>
  </si>
  <si>
    <t>" V Polích 8 "     1,1*(2,65+1,54)/2*3,0</t>
  </si>
  <si>
    <t>" V Polích 13 "     1,1*(2,28+2,03)/2*7,0</t>
  </si>
  <si>
    <t>" V Polích 15 "     1,1*(2,26+2,06)/2*5,2</t>
  </si>
  <si>
    <t>" odpočet  zapravovaných povrchů "</t>
  </si>
  <si>
    <t>" zámková dlažba "     -ZAMKOVA2*0,48</t>
  </si>
  <si>
    <t>" štěrk, kamínky "     -ŠTĚRK*0,2</t>
  </si>
  <si>
    <t>" beton "     -BETON*0,36</t>
  </si>
  <si>
    <t>" nezpevněný povrch "     -0,25*ORNm2</t>
  </si>
  <si>
    <t>" odpočet  povrchů zapravovaných provizorně"</t>
  </si>
  <si>
    <t>" asfaltová vozovka "     -ASFALT1*0,55</t>
  </si>
  <si>
    <t>" vozovka zámková dlažba "     -ZAMKOVA1*0,7</t>
  </si>
  <si>
    <t>" odpočet  ruční výkop "     -VYKOPR</t>
  </si>
  <si>
    <t>132254204</t>
  </si>
  <si>
    <t>Hloubení zapažených rýh š do 2000 mm v hornině třídy těžitelnosti I, skupiny 3 objem do 500 m3</t>
  </si>
  <si>
    <t>132354204</t>
  </si>
  <si>
    <t>Hloubení zapažených rýh š do 2000 mm v hornině třídy těžitelnosti II, skupiny 4 objem do 500 m3</t>
  </si>
  <si>
    <t>151101102</t>
  </si>
  <si>
    <t>Zřízení příložného pažení a rozepření stěn rýh hl do 4 m</t>
  </si>
  <si>
    <t>" Zelná 23 "     2*(3,62+2,59)/2*3,3</t>
  </si>
  <si>
    <t>" Zelná 25 "     2*(3,81+1,9)/2*3,4</t>
  </si>
  <si>
    <t>" Zelná 27 "     2*(3,98+1,46)/2*3,4</t>
  </si>
  <si>
    <t>" Zelná 29 "     2*(4,23+2,03)/2*3,4</t>
  </si>
  <si>
    <t>" Zelná 31 "     2*(4,3+1,99)/2*3,5</t>
  </si>
  <si>
    <t>" Zelná 35 "    2*(2,32+1,65)/2*4,4</t>
  </si>
  <si>
    <t>" Zelná 38 "     2*(3,12+2,23)/2*9,8</t>
  </si>
  <si>
    <t>" Zelná 40 "     2*(3,27+1,83)/2*10,5</t>
  </si>
  <si>
    <t>" Malá 2 "     2*(4,22+1,93)/2*10,5</t>
  </si>
  <si>
    <t>" Malá 4 "     2*(4,24+2,26)/2*10,5</t>
  </si>
  <si>
    <t>" Hliniště 1  "     2*(4,35+2,6)/2*2,3</t>
  </si>
  <si>
    <t>" Hliniště 3  "     2*(4,06+2,32)/2*2,3</t>
  </si>
  <si>
    <t>" Hliniště 4  "     2*(3,33+1,82)/2*3,7</t>
  </si>
  <si>
    <t>" Hliniště 5  "     2*(4,01+2,27)/2*2,3</t>
  </si>
  <si>
    <t>" Hliniště 6  "     2*(3,29+1,8)/2*3,6</t>
  </si>
  <si>
    <t>" Hliniště 7  "     2*(3,62+1,81)/2*4,0</t>
  </si>
  <si>
    <t>" Hliniště 8  "     2*(2,83+1,57)/2*3,3</t>
  </si>
  <si>
    <t>" Hliniště 9  "     2*(3,43+1,83)/2*4,3</t>
  </si>
  <si>
    <t>" Hliniště 11  "     2*(3,06+1,96)/2*4,5</t>
  </si>
  <si>
    <t>" Hliniště 13  "     2*(2,83+1,79)/2*4,6</t>
  </si>
  <si>
    <t>" Hliniště 15  "     2*(2,72+1,67)/2*4,7</t>
  </si>
  <si>
    <t>" V Polích 2 "     2*(3,56+1,84)/2*2,9</t>
  </si>
  <si>
    <t>" V Polích 6 "     2*(2,7+1,54)/2*3,0</t>
  </si>
  <si>
    <t>" V Polích 8 "     2*(2,65+1,54)/2*3,0</t>
  </si>
  <si>
    <t>" V Polích 13 "     2*(2,28+2,03)/2*7,0</t>
  </si>
  <si>
    <t>" V Polích 15 "     2*(2,26+2,06)/2*5,2</t>
  </si>
  <si>
    <t>" odpočet pažení nad hloubky 4m "    -PAZ8</t>
  </si>
  <si>
    <t>151101112</t>
  </si>
  <si>
    <t>Odstranění příložného pažení a rozepření stěn rýh hl do 4 m</t>
  </si>
  <si>
    <t>151101103</t>
  </si>
  <si>
    <t>Zřízení příložného pažení a rozepření stěn rýh hl do 8 m</t>
  </si>
  <si>
    <t>151101113</t>
  </si>
  <si>
    <t>Odstranění příložného pažení a rozepření stěn rýh hl do 8 m</t>
  </si>
  <si>
    <t>-DN150*(0,327+0,05*0,08*2*2+0,05*0,224)</t>
  </si>
  <si>
    <t>-DN200*(0,367+0,05*0,08*2*2+0,05*0,28)</t>
  </si>
  <si>
    <t>" odpočet povrchů "</t>
  </si>
  <si>
    <t>" provizorní kryt "     -0,2*PKRYT200</t>
  </si>
  <si>
    <t>181351004</t>
  </si>
  <si>
    <t>Rozprostření ornice tl vrstvy do 250 mm pl do 100 m2 v rovině nebo ve svahu do 1:5 strojně</t>
  </si>
  <si>
    <t>888454031</t>
  </si>
  <si>
    <t>" plocha trávník "     ORNm2</t>
  </si>
  <si>
    <t>393614758</t>
  </si>
  <si>
    <t>" plocha trávník - sanace trávníku i mimo rýhu "     ORNm2*2</t>
  </si>
  <si>
    <t>Založení parkového trávníku výsevem plochy v rovině a ve svahu vč. předseťové přípravy zálivky hnojení odplevelení ošetřování</t>
  </si>
  <si>
    <t>1731947251</t>
  </si>
  <si>
    <t>" stoka "     DN150*1,1*0,08</t>
  </si>
  <si>
    <t>" stoka "     DN200*1,1*0,08</t>
  </si>
  <si>
    <t>" přesun hmot "     LOZE1</t>
  </si>
  <si>
    <t>452111111</t>
  </si>
  <si>
    <t>Osazení betonových pražců otevřený výkop pl do 25000 mm2</t>
  </si>
  <si>
    <t>59223711.1</t>
  </si>
  <si>
    <t>podkladek pod trouby kameninové DN 150-200</t>
  </si>
  <si>
    <t>93*1,01 'Přepočtené koeficientem množství</t>
  </si>
  <si>
    <t>LOZE2</t>
  </si>
  <si>
    <t>566901123.1</t>
  </si>
  <si>
    <t>Zpětný zásyp štěrku, kamínků a pod. tl do 200 mm</t>
  </si>
  <si>
    <t>-480831002</t>
  </si>
  <si>
    <t>566901133</t>
  </si>
  <si>
    <t>Vyspravení podkladu po překopech ing sítí plochy do 15 m2 štěrkodrtí tl. 200 mm</t>
  </si>
  <si>
    <t>-1366442918</t>
  </si>
  <si>
    <t>" zapravení "     BETON</t>
  </si>
  <si>
    <t>" zapravení "     ZAMKOVA2</t>
  </si>
  <si>
    <t>" zapravení "     ASFALT2</t>
  </si>
  <si>
    <t>566901143</t>
  </si>
  <si>
    <t>Vyspravení podkladu po překopech ing sítí plochy do 15 m2 kamenivem hrubým drceným tl. 200 mm</t>
  </si>
  <si>
    <t>-1076613557</t>
  </si>
  <si>
    <t xml:space="preserve">" přesun hmot "   </t>
  </si>
  <si>
    <t>ŠD200*0,2</t>
  </si>
  <si>
    <t>ASFALT2*0,17</t>
  </si>
  <si>
    <t>PKRYT200*0,2</t>
  </si>
  <si>
    <t>916131213.1</t>
  </si>
  <si>
    <t>Zpětné osazení silničního obrubníku betonového stojatého s boční opěrou do lože z betonu prostého vč. dodávky místo poškozených</t>
  </si>
  <si>
    <t>-1337332942</t>
  </si>
  <si>
    <t>" vyrovnání obrubníků silničních "    OBRUBNIK</t>
  </si>
  <si>
    <t>566901173.1</t>
  </si>
  <si>
    <t>Vyspravení krytu z betonu C25 po překopech ing sítí plochy do 15 m2  tl do 200mm</t>
  </si>
  <si>
    <t>257711692</t>
  </si>
  <si>
    <t>-344466829</t>
  </si>
  <si>
    <t>566901172.1</t>
  </si>
  <si>
    <t>Vyspravení podkladu po překopech ing sítí plochy do 15 m2 směsí stmelenou cementem SC 20/25 tl 160mm</t>
  </si>
  <si>
    <t>1380182361</t>
  </si>
  <si>
    <t>566901162</t>
  </si>
  <si>
    <t>Vyspravení podkladu po překopech ing sítí plochy do 15 m2 obalovaným kamenivem ACP (OK) tl. 150 mm</t>
  </si>
  <si>
    <t>-1357326222</t>
  </si>
  <si>
    <t>572340111</t>
  </si>
  <si>
    <t>Vyspravení krytu komunikací po překopech plochy do 15 m2 asfaltovým betonem ACO (AB) tl 50 mm</t>
  </si>
  <si>
    <t>2039225885</t>
  </si>
  <si>
    <t>573111112</t>
  </si>
  <si>
    <t>Postřik živičný infiltrační s posypem z asfaltu množství 1 kg/m2</t>
  </si>
  <si>
    <t>-541542988</t>
  </si>
  <si>
    <t>573211111</t>
  </si>
  <si>
    <t>Postřik živičný spojovací z asfaltu v množství 0,60 kg/m2</t>
  </si>
  <si>
    <t>1972510489</t>
  </si>
  <si>
    <t>892651248</t>
  </si>
  <si>
    <t>831312121</t>
  </si>
  <si>
    <t>Montáž potrubí z trub kameninových hrdlových s integrovaným těsněním výkop sklon do 20 % DN 150</t>
  </si>
  <si>
    <t>" dle výpisu materiálu "     120,0</t>
  </si>
  <si>
    <t>59710675</t>
  </si>
  <si>
    <t>trouba kameninová glazovaná DN 150 dl 1,50m spojovací systém F</t>
  </si>
  <si>
    <t>DN150*1,015</t>
  </si>
  <si>
    <t>831352121</t>
  </si>
  <si>
    <t>Montáž potrubí z trub kameninových hrdlových s integrovaným těsněním výkop sklon do 20 % DN 200</t>
  </si>
  <si>
    <t>" dle výpisu materiálu "     3,4</t>
  </si>
  <si>
    <t>59710676</t>
  </si>
  <si>
    <t>trouba kameninová glazovaná DN 200 dl 1,50m spojovací systém F</t>
  </si>
  <si>
    <t>1651645070</t>
  </si>
  <si>
    <t>DN200*1,015</t>
  </si>
  <si>
    <t>831262191</t>
  </si>
  <si>
    <t>Příplatek za práce na potrubí z trub kameninových s integrovaným těsněním sklon nad 20 % DN do 300</t>
  </si>
  <si>
    <t>-541954994</t>
  </si>
  <si>
    <t>" Zelná 23 "     3,3</t>
  </si>
  <si>
    <t>" Zelná 25 "     3,4</t>
  </si>
  <si>
    <t>" Zelná 27 "     3,4</t>
  </si>
  <si>
    <t>" Zelná 29 "     3,4</t>
  </si>
  <si>
    <t>" Zelná 31 "     3,5</t>
  </si>
  <si>
    <t>" Hliniště 1  "     2,3</t>
  </si>
  <si>
    <t>" Hliniště 3  "     2,3</t>
  </si>
  <si>
    <t>" Hliniště 4  "     3,7</t>
  </si>
  <si>
    <t>" Hliniště 5  "     2,3</t>
  </si>
  <si>
    <t>" Hliniště 6  "     3,6</t>
  </si>
  <si>
    <t>" Hliniště 7  "     4,0</t>
  </si>
  <si>
    <t>" Hliniště 8  "     3,3</t>
  </si>
  <si>
    <t>" Hliniště 9  "     4,3</t>
  </si>
  <si>
    <t>" Hliniště 11  "     4,5</t>
  </si>
  <si>
    <t>" Hliniště 13  "     4,6</t>
  </si>
  <si>
    <t>" Hliniště 15  "     4,7</t>
  </si>
  <si>
    <t>" V Polích 2 "     2,9</t>
  </si>
  <si>
    <t>" V Polích 6 "     3,0</t>
  </si>
  <si>
    <t>" V Polích 8 "     3,0</t>
  </si>
  <si>
    <t>" stoka "     DN150*(0,2+0,05*0,224)</t>
  </si>
  <si>
    <t>" stoka "     DN200*(0,221+0,05*0,28)</t>
  </si>
  <si>
    <t>OBETON</t>
  </si>
  <si>
    <t>" voda, plyn "     POTRUBI1</t>
  </si>
  <si>
    <t>460520151.1</t>
  </si>
  <si>
    <t>Křižovatka betonového kabelového žlabu s inženýrskými sítěmi bez zásypu</t>
  </si>
  <si>
    <t>-1504134157</t>
  </si>
  <si>
    <t>KABELm-KABchran*1,1</t>
  </si>
  <si>
    <t>64,856</t>
  </si>
  <si>
    <t>DN100</t>
  </si>
  <si>
    <t>165,98</t>
  </si>
  <si>
    <t>DN100p</t>
  </si>
  <si>
    <t>167,78</t>
  </si>
  <si>
    <t>2,2</t>
  </si>
  <si>
    <t>20,647</t>
  </si>
  <si>
    <t>NP1</t>
  </si>
  <si>
    <t>67,969</t>
  </si>
  <si>
    <t>NP2</t>
  </si>
  <si>
    <t>3,528</t>
  </si>
  <si>
    <t>NPm2</t>
  </si>
  <si>
    <t>71,497</t>
  </si>
  <si>
    <t>SO 330 - ČERPACÍ STANICE ČS1</t>
  </si>
  <si>
    <t>92,76</t>
  </si>
  <si>
    <t>ODVOZ</t>
  </si>
  <si>
    <t>274,14</t>
  </si>
  <si>
    <t>227,88</t>
  </si>
  <si>
    <t>POLE1</t>
  </si>
  <si>
    <t>2,442</t>
  </si>
  <si>
    <t>POLE2</t>
  </si>
  <si>
    <t>14,112</t>
  </si>
  <si>
    <t>POLEm2</t>
  </si>
  <si>
    <t>16,554</t>
  </si>
  <si>
    <t>6,6</t>
  </si>
  <si>
    <t>46,191</t>
  </si>
  <si>
    <t>142,994</t>
  </si>
  <si>
    <t>VIZOL</t>
  </si>
  <si>
    <t>1,26</t>
  </si>
  <si>
    <t>214,312</t>
  </si>
  <si>
    <t>266,747</t>
  </si>
  <si>
    <t>VYKOP2</t>
  </si>
  <si>
    <t>104,252</t>
  </si>
  <si>
    <t>VYKOP21</t>
  </si>
  <si>
    <t>VYKOP3</t>
  </si>
  <si>
    <t>0,986</t>
  </si>
  <si>
    <t>16,764</t>
  </si>
  <si>
    <t>236,186</t>
  </si>
  <si>
    <t>ZASYPfr</t>
  </si>
  <si>
    <t>174,012</t>
  </si>
  <si>
    <t xml:space="preserve">    2 - Zakládání</t>
  </si>
  <si>
    <t xml:space="preserve">    3 - Svislé a kompletní konstrukce</t>
  </si>
  <si>
    <t>PSV - Práce a dodávky PSV</t>
  </si>
  <si>
    <t xml:space="preserve">    711 - Izolace proti vodě, vlhkosti a plynům</t>
  </si>
  <si>
    <t xml:space="preserve">    741 - Elektroinstalace - silnoproud</t>
  </si>
  <si>
    <t xml:space="preserve">    764 - Konstrukce klempířské</t>
  </si>
  <si>
    <t xml:space="preserve">    21-M - Elektromontáže</t>
  </si>
  <si>
    <t>113107323.1</t>
  </si>
  <si>
    <t>Odstranění podkladu z kameniva drceného tl 300 mm strojně pl do 50 m2 vč.uložení pro zpětné použití</t>
  </si>
  <si>
    <t xml:space="preserve">" cesta - štěrk "     </t>
  </si>
  <si>
    <t>" výtlak "     1,1*(38,81-2,5)</t>
  </si>
  <si>
    <t>" ČK1 "     2,5*2,5</t>
  </si>
  <si>
    <t>57,941*6 'Přepočtené koeficientem množství</t>
  </si>
  <si>
    <t>" litina DN200 "    1,1*58,96</t>
  </si>
  <si>
    <t>" litina DN200 "    2*58,96</t>
  </si>
  <si>
    <t>29,185*6 'Přepočtené koeficientem množství</t>
  </si>
  <si>
    <t>121151104</t>
  </si>
  <si>
    <t>Sejmutí ornice plochy do 100 m2 tl vrstvy do 250 mm strojně</t>
  </si>
  <si>
    <t>1255864439</t>
  </si>
  <si>
    <t xml:space="preserve">" nezpevněný povrch "  </t>
  </si>
  <si>
    <t>" výtlkak "     1,1*(25,97-2,94+38,76)</t>
  </si>
  <si>
    <t>" ČS1 "     4,2*0,84</t>
  </si>
  <si>
    <t>121151106</t>
  </si>
  <si>
    <t>Sejmutí ornice plochy do 100 m2 tl vrstvy do 400 mm strojně</t>
  </si>
  <si>
    <t>-1797283336</t>
  </si>
  <si>
    <t>" pole "     1,1*2,22</t>
  </si>
  <si>
    <t>" ČS1 "     4,2*(4,2/2+1,26)</t>
  </si>
  <si>
    <t>" křížení inž. sítí  voda+plyn "     1,1*(5+1)</t>
  </si>
  <si>
    <t>" křížení inž. sítí  "      2</t>
  </si>
  <si>
    <t>KABELkus*1,1</t>
  </si>
  <si>
    <t>" ruční výkop - inž. sítě - tř. 2 - 15% "</t>
  </si>
  <si>
    <t>VYKOPR*0,15</t>
  </si>
  <si>
    <t>" ruční výkop - inž. sítě - tř. 3 - 20%+55% "</t>
  </si>
  <si>
    <t>VYKOPR*(0,2+0,55)</t>
  </si>
  <si>
    <t>" ruční výkop - inž. sítě - tř. 4 - 10% "</t>
  </si>
  <si>
    <t>VYKOPR*0,1</t>
  </si>
  <si>
    <t>" výtlak "</t>
  </si>
  <si>
    <t>1,1*(1,72+1,77)/2*2,46</t>
  </si>
  <si>
    <t>1,1*(1,77+1,54)/2*(28,99-2,46)</t>
  </si>
  <si>
    <t>1,1*(1,54+1,65)/2*(30,9-28,99)</t>
  </si>
  <si>
    <t>1,1*(1,65+1,63)/2*(80,07-30,9)</t>
  </si>
  <si>
    <t>1,1*(1,63+1,51)/2*(115,5-80,07)</t>
  </si>
  <si>
    <t>1,1*(1,51+1,55)/2*(126,2-115,5)</t>
  </si>
  <si>
    <t>1,1*(1,55+1,48)/2*(139,32-126,2)</t>
  </si>
  <si>
    <t>1,1*(1,48+1,15)/2*(165,98-139,32)</t>
  </si>
  <si>
    <t>" šachta ČK1 "     2,5*2,5*2,22</t>
  </si>
  <si>
    <t>" odpočet  povrchů zapravovanýc "</t>
  </si>
  <si>
    <t>" štěrk "     -ŠTĚRK*0,3</t>
  </si>
  <si>
    <t>" pole "     -0,4*POLE1</t>
  </si>
  <si>
    <t>" nezpevněný povrch "     -NP1*0,25</t>
  </si>
  <si>
    <t>" odpočet  povrchů zapravovaných provizorně "</t>
  </si>
  <si>
    <t>" ve třídě 2 - 15% "     VYKOP1*0,15</t>
  </si>
  <si>
    <t>" ve třídě 3 - 20+55% "     VYKOP1*(0,20+0,55)</t>
  </si>
  <si>
    <t>" ve třídě 4 - 10% "     VYKOP1*0,10</t>
  </si>
  <si>
    <t>151101101</t>
  </si>
  <si>
    <t>Zřízení příložného pažení a rozepření stěn rýh hl do 2 m</t>
  </si>
  <si>
    <t>" rýha "</t>
  </si>
  <si>
    <t>2*(1,72+1,77)/2*2,46</t>
  </si>
  <si>
    <t>2*(1,77+1,54)/2*(28,99-2,46)</t>
  </si>
  <si>
    <t>2*(1,54+1,65)/2*(30,9-28,99)</t>
  </si>
  <si>
    <t>2*(1,65+1,63)/2*(80,07-30,9)</t>
  </si>
  <si>
    <t>2*(1,63+1,51)/2*(115,5-80,07)</t>
  </si>
  <si>
    <t>2*(1,51+1,55)/2*(126,2-115,5)</t>
  </si>
  <si>
    <t>2*(1,55+1,48)/2*(139,32-126,2)</t>
  </si>
  <si>
    <t>2*(1,48+1,15)/2*(165,98-139,32)</t>
  </si>
  <si>
    <t>151101111</t>
  </si>
  <si>
    <t>Odstranění příložného pažení a rozepření stěn rýh hl do 2 m</t>
  </si>
  <si>
    <t>" šachta ČK1 "     4*2,5*2,22</t>
  </si>
  <si>
    <t>144171111</t>
  </si>
  <si>
    <t>Ražení šachet svislých hl do 15 m I stupeň ražnosti mokrá průřez do 10 m2</t>
  </si>
  <si>
    <t>1338982329</t>
  </si>
  <si>
    <t>" výkop ČS1 "     (6,01+(194,39-194,12))*4,2*4,2</t>
  </si>
  <si>
    <t xml:space="preserve">" odpočet povrchů "    </t>
  </si>
  <si>
    <t>" pole "     -0,4*POLE2</t>
  </si>
  <si>
    <t>" nezpevněný porch "     -0,25*NP2</t>
  </si>
  <si>
    <t>" ve třídě I - 78% "     VYKOP2*0,78</t>
  </si>
  <si>
    <t>144271111</t>
  </si>
  <si>
    <t>Ražení šachet svislých hl do 15 m II stupeň ražnosti mokrá průřez do 10 m2</t>
  </si>
  <si>
    <t>1734060819</t>
  </si>
  <si>
    <t>" ve třídě II - 22% "     VYKOP2*0,22</t>
  </si>
  <si>
    <t>154075421</t>
  </si>
  <si>
    <t>Pažení výrubu šachty ocelové pažnice do 1 roku mokrá</t>
  </si>
  <si>
    <t>2143790058</t>
  </si>
  <si>
    <t>" výkop ČS1 "     (5,74+0,32+0,3+0,1+0,3)*4,2*4</t>
  </si>
  <si>
    <t>154075521</t>
  </si>
  <si>
    <t>Odpažení výrubu šachty ocelové pažnice mokrá</t>
  </si>
  <si>
    <t>766971491</t>
  </si>
  <si>
    <t>154077341.1</t>
  </si>
  <si>
    <t>Konstrukce výstroje šachet netypová dočasně mokrá montáž M+D</t>
  </si>
  <si>
    <t>kg</t>
  </si>
  <si>
    <t>-1306715089</t>
  </si>
  <si>
    <t>" rám 8x - Ič.300, závěsy - dle TZ "     6772</t>
  </si>
  <si>
    <t>154077342</t>
  </si>
  <si>
    <t>Konstrukce výstroje šachet netypová dočasně mokrá demontáž</t>
  </si>
  <si>
    <t>-326096125</t>
  </si>
  <si>
    <t>369316112.1</t>
  </si>
  <si>
    <t>Výplň volných prostor za pažnicemi šachty z betonu prostého C12/15</t>
  </si>
  <si>
    <t>-791615482</t>
  </si>
  <si>
    <t>" výkop ČS1 "     (5,74+0,32+0,3+0,1+0,3)*4,2*4*0,1*0,2</t>
  </si>
  <si>
    <t>133151101</t>
  </si>
  <si>
    <t>Hloubení šachet nezapažených v hornině třídy těžitelnosti I, skupiny 1 a 2 objem do 20 m3</t>
  </si>
  <si>
    <t>-137420637</t>
  </si>
  <si>
    <t>" základ pilíře "</t>
  </si>
  <si>
    <t>0,8*0,59*2,09</t>
  </si>
  <si>
    <t>VYKOP31</t>
  </si>
  <si>
    <t>" ve třídě 2 - 8% "     VYKOP3*0,08</t>
  </si>
  <si>
    <t>133251101</t>
  </si>
  <si>
    <t>Hloubení šachet nezapažených v hornině třídy těžitelnosti I, skupiny 3 objem do 20 m3</t>
  </si>
  <si>
    <t>1446926518</t>
  </si>
  <si>
    <t>" ve třídě 3 - 15+55% "     VYKOP3*(0,15+0,55)</t>
  </si>
  <si>
    <t>133351101</t>
  </si>
  <si>
    <t>Hloubení šachet nezapažených v hornině třídy těžitelnosti II, skupiny 4 objem do 20 m3</t>
  </si>
  <si>
    <t>-1255734010</t>
  </si>
  <si>
    <t>" ve třídě 4 - 22% "     VYKOP3*0,22</t>
  </si>
  <si>
    <t>(VYKOP1+VYKOPR)</t>
  </si>
  <si>
    <t>(VYKOP2+VYKOP3)</t>
  </si>
  <si>
    <t>" odpočet zeminy zpět do výkopů "</t>
  </si>
  <si>
    <t>ZASYPfr-ZASYP</t>
  </si>
  <si>
    <t>" vytěžená zemina tř1-3 "</t>
  </si>
  <si>
    <t>(VYKOP1+VYKOPR)*(0,15+0,2+0,55)</t>
  </si>
  <si>
    <t>(VYKOP2+VYKOP3)*(0,08+0,15+0,55)</t>
  </si>
  <si>
    <t>ODVOZ-ODVOZ1</t>
  </si>
  <si>
    <t>" prostor k zásypu - výtlak "     VYKOP11</t>
  </si>
  <si>
    <t>" prostor k zásypu - ČS1 "     VYKOP21</t>
  </si>
  <si>
    <t>" odpočet vestavěného potrubí - výtlak "</t>
  </si>
  <si>
    <t>-DN100*1,1*(0,09+0,118+0,3)</t>
  </si>
  <si>
    <t>" odpočet šachty ČK1 "</t>
  </si>
  <si>
    <t>" lože "     -0,1*2*2,5*2,5</t>
  </si>
  <si>
    <t>" dno "     -PI*(1,3/2)^2*0,75</t>
  </si>
  <si>
    <t>" skruže "</t>
  </si>
  <si>
    <t>" rovné "     -PI*(1,24/2)^2*0,5</t>
  </si>
  <si>
    <t>" obeton. "     -0,8*1,5*1,5</t>
  </si>
  <si>
    <t>" odpočet ČS1 "</t>
  </si>
  <si>
    <t>-0,1*4,2*4,2</t>
  </si>
  <si>
    <t>-(0,2+0,4)*2,9*2,9</t>
  </si>
  <si>
    <t>-PI*(2,066/2)^2*(5,49+0,25-0,08-0,4)</t>
  </si>
  <si>
    <t>" zásyp celkem "     ZASYP</t>
  </si>
  <si>
    <t>" odpočet zpětný zásyp zeminy - pole "</t>
  </si>
  <si>
    <t>" ČS1 "</t>
  </si>
  <si>
    <t>-4,2*(4,2/2+1,26)*(6,28-0,3)</t>
  </si>
  <si>
    <t>" odpočet tělesa ČS1 "</t>
  </si>
  <si>
    <t>0,1*4,2*3,36</t>
  </si>
  <si>
    <t>(0,2+0,4)*2,9*(2,9-0,19)</t>
  </si>
  <si>
    <t>PI*(2,066/2)^2*(5,49+0,25-0,08-0,4)</t>
  </si>
  <si>
    <t>-1,1*(1,54-0,09-0,118-0,3-0,4)*2,22</t>
  </si>
  <si>
    <t>" zásyp celkem "     ZASYPfr*1,897</t>
  </si>
  <si>
    <t>" DN100 "     DN100*1,1*(0,1+0,118+0,3)</t>
  </si>
  <si>
    <t>-PI*(0,118/2)^2*DN100</t>
  </si>
  <si>
    <t>181351006</t>
  </si>
  <si>
    <t>Rozprostření ornice tl vrstvy do 400 mm pl do 100 m2 v rovině nebo ve svahu do 1:5 strojně</t>
  </si>
  <si>
    <t>861409413</t>
  </si>
  <si>
    <t>" pole - zpět "     POLEm2</t>
  </si>
  <si>
    <t>916216069</t>
  </si>
  <si>
    <t>" plocha trávník nezpevněná plocha "     NPm2</t>
  </si>
  <si>
    <t>2012190310</t>
  </si>
  <si>
    <t>" plocha trávník - sanace trávníku i mimo rýhu "     NPm2*2</t>
  </si>
  <si>
    <t>-1031447751</t>
  </si>
  <si>
    <t>Zakládání</t>
  </si>
  <si>
    <t>275313611</t>
  </si>
  <si>
    <t>Základové patky z betonu tř. C 16/20</t>
  </si>
  <si>
    <t>1775762981</t>
  </si>
  <si>
    <t>0,87*0,59*2,09*1,035</t>
  </si>
  <si>
    <t>275351121</t>
  </si>
  <si>
    <t>Zřízení bednění základových patek</t>
  </si>
  <si>
    <t>2118966405</t>
  </si>
  <si>
    <t>0,2*(0,59+2,09)*2</t>
  </si>
  <si>
    <t>275351122</t>
  </si>
  <si>
    <t>Odstranění bednění základových patek</t>
  </si>
  <si>
    <t>-974125048</t>
  </si>
  <si>
    <t>Svislé a kompletní konstrukce</t>
  </si>
  <si>
    <t>382413129.1</t>
  </si>
  <si>
    <t>Čerpací stanice ČS1 - šachta ze sklolamin.DN-2000 hl.5480 ŽB základní(320) a krycí(250) deska technologie ovládání napojení rozvaděče příslušenství  (např.Awalift 74/2U) M+D vč.odvětráv.potrubí DN150 spodní horní DN100 nádrž nerez hlavice revize zaškolení</t>
  </si>
  <si>
    <t>-222433927</t>
  </si>
  <si>
    <t>311278221.1</t>
  </si>
  <si>
    <t>Zdivo z vápenocement. plných cihel a maltu M20</t>
  </si>
  <si>
    <t>-1311899586</t>
  </si>
  <si>
    <t xml:space="preserve">" pilíř "     </t>
  </si>
  <si>
    <t>0,59*2,09*2,09-0,45*(0,67*0,46+1,21*(1,19+0,67+0,23-0,665))</t>
  </si>
  <si>
    <t>310901113</t>
  </si>
  <si>
    <t>Úprava líce režného zdiva prováděného bez lišt bez spárování</t>
  </si>
  <si>
    <t>-1932941832</t>
  </si>
  <si>
    <t>2,09*(2,09+0,59)*2</t>
  </si>
  <si>
    <t>953191301.1</t>
  </si>
  <si>
    <t>Dveře rozvaděče 1210/1425 vč. zámek nátěr</t>
  </si>
  <si>
    <t>637575303</t>
  </si>
  <si>
    <t>953191302.1</t>
  </si>
  <si>
    <t>Dveře rozvaděče 460/670 vč. zámek nátěr</t>
  </si>
  <si>
    <t>1422570703</t>
  </si>
  <si>
    <t>622631001</t>
  </si>
  <si>
    <t>Spárování spárovací maltou vnějších pohledových ploch stěn z cihel</t>
  </si>
  <si>
    <t>-1006026499</t>
  </si>
  <si>
    <t xml:space="preserve">" pilíř "    </t>
  </si>
  <si>
    <t>2,09*(0,59+2,09)*2</t>
  </si>
  <si>
    <t>0,45*(0,67*2+2*(1,19+0,67+0,23-0,665))</t>
  </si>
  <si>
    <t>411324646.1</t>
  </si>
  <si>
    <t>Stropy deskové ze ŽB pohledového tř. C 25/30-XF3-XA1 beton mrazuvzdorný</t>
  </si>
  <si>
    <t>1013840900</t>
  </si>
  <si>
    <t>" krycí deska pilíře "     0,14*0,69*2,19</t>
  </si>
  <si>
    <t>411351011.1</t>
  </si>
  <si>
    <t>Zřízení bednění stropů deskových tl do 25 cm bez podpěrné kce - pohled. beton</t>
  </si>
  <si>
    <t>-433276828</t>
  </si>
  <si>
    <t xml:space="preserve">" krycí deska pilíře "   </t>
  </si>
  <si>
    <t>0,69*2,19</t>
  </si>
  <si>
    <t>0,14*(0,69+2,19)*2</t>
  </si>
  <si>
    <t>411351012.1</t>
  </si>
  <si>
    <t>Odstranění bednění stropů deskových tl do 25 cm bez podpěrné kce pohled. beton</t>
  </si>
  <si>
    <t>846410051</t>
  </si>
  <si>
    <t>411363021</t>
  </si>
  <si>
    <t>Výztuž kleneb svařovanými sítěmi Kari</t>
  </si>
  <si>
    <t>2044262998</t>
  </si>
  <si>
    <t>" krycí deska pilíře "     0,65*2,15*2*0,00444</t>
  </si>
  <si>
    <t>" litina "     DN100*1,1*0,1</t>
  </si>
  <si>
    <t>" šachta "     0,1*2,5*2,5</t>
  </si>
  <si>
    <t>" ČS1 "     0,1*4,2*4,2</t>
  </si>
  <si>
    <t>452321171.1</t>
  </si>
  <si>
    <t>Podkladní desky ze ŽB tř. C 30/37-XC4-XA1 otevřený výkop</t>
  </si>
  <si>
    <t>82011499</t>
  </si>
  <si>
    <t xml:space="preserve">" pod ČS1 "     </t>
  </si>
  <si>
    <t>" spodní deska "     0,2*2,5*2,5</t>
  </si>
  <si>
    <t xml:space="preserve">" obeton. dna "     </t>
  </si>
  <si>
    <t>0,6*2,5*2,5</t>
  </si>
  <si>
    <t>-0,6*PI*(2,066/2)^2</t>
  </si>
  <si>
    <t>-0,14*PI*((2,5/2)^2-(2,066/2)^2)</t>
  </si>
  <si>
    <t>452351101</t>
  </si>
  <si>
    <t>Bednění podkladních desek nebo bloků nebo sedlového lože otevřený výkop</t>
  </si>
  <si>
    <t>1005852222</t>
  </si>
  <si>
    <t>" spodní deska "     0,2*2,5*4</t>
  </si>
  <si>
    <t>" obeton. dna "     0,6*2,5*4</t>
  </si>
  <si>
    <t>452368113</t>
  </si>
  <si>
    <t>Výztuž podkladních desek nebo bloků nebo pražců otevřený výkop z betonářské oceli 10 505</t>
  </si>
  <si>
    <t>1829254129</t>
  </si>
  <si>
    <t>" provázání desek - dno - d-12mm  - 8x "</t>
  </si>
  <si>
    <t>0,4*8*0,00089</t>
  </si>
  <si>
    <t>452368211</t>
  </si>
  <si>
    <t>Výztuž podkladních desek nebo bloků nebo pražců otevřený výkop ze svařovaných sítí Kari</t>
  </si>
  <si>
    <t>-1458729878</t>
  </si>
  <si>
    <t>" pod ČS1 "     2*2,5*2,5*0,00444</t>
  </si>
  <si>
    <t>" šachta ČK1 "     0,1*2,5*2,5</t>
  </si>
  <si>
    <t>452313171</t>
  </si>
  <si>
    <t>Podkladní bloky z betonu prostého tř. C 30/37 otevřený výkop</t>
  </si>
  <si>
    <t>-1996524841</t>
  </si>
  <si>
    <t>" opěrný blok v šachtě - čistící kus ČK1 "</t>
  </si>
  <si>
    <t>0,2*0,2*0,2</t>
  </si>
  <si>
    <t>452313171.1</t>
  </si>
  <si>
    <t>Podkladní bloky z betonu prostého tř. C 30/37-XC4-XA1 otevřený výkop</t>
  </si>
  <si>
    <t>1015779120</t>
  </si>
  <si>
    <t>" vstupní komín ČK1 "</t>
  </si>
  <si>
    <t>0,8*1,5*1,5</t>
  </si>
  <si>
    <t>-PI*(0,84/2)^2*(0,12+0,04)</t>
  </si>
  <si>
    <t>-PI*(1,04/2)^2*(0,8-0,12-0,04)</t>
  </si>
  <si>
    <t>452353101</t>
  </si>
  <si>
    <t>Bednění podkladních bloků otevřený výkop</t>
  </si>
  <si>
    <t>-648194433</t>
  </si>
  <si>
    <t>0,2*0,2*4</t>
  </si>
  <si>
    <t>0,8*1,5*4</t>
  </si>
  <si>
    <t>564871116.1</t>
  </si>
  <si>
    <t>Zpětný zásyp štěrku tl do 300 mm</t>
  </si>
  <si>
    <t>284033457</t>
  </si>
  <si>
    <t>" zapravení "     ŠTĚRK</t>
  </si>
  <si>
    <t>851261131</t>
  </si>
  <si>
    <t>Montáž potrubí z trub litinových hrdlových s integrovaným těsněním otevřený výkop DN 100</t>
  </si>
  <si>
    <t>" délka potrubí"     165,98</t>
  </si>
  <si>
    <t>" SEK "     0,3*6</t>
  </si>
  <si>
    <t>55251005.1</t>
  </si>
  <si>
    <t>trouba litinová kanalizační hrdlová Zn+Al 400g/m2 PN10 vnitřní cementová vystýlka DN 100 min.tl. stěny 4,8mm vč. těsnění</t>
  </si>
  <si>
    <t>-93406840</t>
  </si>
  <si>
    <t>DN100p*1,01</t>
  </si>
  <si>
    <t>851261211</t>
  </si>
  <si>
    <t>Montáž potrubí z trub litinových hrdlových s těsnícím spojem otevřený výkop DE 110</t>
  </si>
  <si>
    <t>532669717</t>
  </si>
  <si>
    <t>55291030.1</t>
  </si>
  <si>
    <t>zámkový spoj - kroužek těsnící DN 100 pro litinové potrubí</t>
  </si>
  <si>
    <t>319117498</t>
  </si>
  <si>
    <t>41-12-1</t>
  </si>
  <si>
    <t>28*1,02 'Přepočtené koeficientem množství</t>
  </si>
  <si>
    <t>851261292</t>
  </si>
  <si>
    <t>Příplatek za krácení litinové trouby DE 110</t>
  </si>
  <si>
    <t>181157555</t>
  </si>
  <si>
    <t>" SEK "     6</t>
  </si>
  <si>
    <t>857263131</t>
  </si>
  <si>
    <t>Montáž litinových tvarovek odbočných hrdlových otevřený výkop s integrovaným těsněním DN 100</t>
  </si>
  <si>
    <t>-1554335356</t>
  </si>
  <si>
    <t>55253905.1</t>
  </si>
  <si>
    <t>koleno hrdlové z tvárné litiny K-kus DN 100-11,25°</t>
  </si>
  <si>
    <t>1359684266</t>
  </si>
  <si>
    <t>55253929.1</t>
  </si>
  <si>
    <t>koleno hrdlové z tvárné litiny K-kus DN 100-30°</t>
  </si>
  <si>
    <t>-2120141079</t>
  </si>
  <si>
    <t>55253941.1</t>
  </si>
  <si>
    <t>koleno hrdlové z tvárné litiny K-kus DN 100-45°</t>
  </si>
  <si>
    <t>1961225609</t>
  </si>
  <si>
    <t>1418290285</t>
  </si>
  <si>
    <t>857262122.1</t>
  </si>
  <si>
    <t>Montáž litinových tvarovek jednoosých přírubových otevřený výkop DN 100 spojovací materiál nerez</t>
  </si>
  <si>
    <t>479005565</t>
  </si>
  <si>
    <t>55255231.1</t>
  </si>
  <si>
    <t xml:space="preserve">tvarovka přírubová s hladkým koncem F DN 100 PN10-16 </t>
  </si>
  <si>
    <t>-554898433</t>
  </si>
  <si>
    <t>55253893.1</t>
  </si>
  <si>
    <t>tvarovka přírubová s hrdlem z tvárné litiny E-kus  DN 100</t>
  </si>
  <si>
    <t>-528424035</t>
  </si>
  <si>
    <t>-368266454</t>
  </si>
  <si>
    <t>55253982.1</t>
  </si>
  <si>
    <t>koleno přírubové z tvárné litiny KP-kus DN 100-22,5°</t>
  </si>
  <si>
    <t>290709775</t>
  </si>
  <si>
    <t>55253661.1</t>
  </si>
  <si>
    <t>příruba zaslepovací litinová  PN10/16 X-kus DN 100</t>
  </si>
  <si>
    <t>-359676440</t>
  </si>
  <si>
    <t>857264122.1</t>
  </si>
  <si>
    <t>Montáž litinových tvarovek odbočných přírubových otevřený výkop DN 100  spojovací materiál nerez</t>
  </si>
  <si>
    <t>1927432388</t>
  </si>
  <si>
    <t>55250714.1</t>
  </si>
  <si>
    <t>tvarovka přírubová s přírubovou odbočkou T-DN 100x100 PN10-16</t>
  </si>
  <si>
    <t>37990733</t>
  </si>
  <si>
    <t>608299927</t>
  </si>
  <si>
    <t>981010000016</t>
  </si>
  <si>
    <t>montážní vložka DN100</t>
  </si>
  <si>
    <t>295397385</t>
  </si>
  <si>
    <t>899721111.1</t>
  </si>
  <si>
    <t>Signalizační vodič DN do 150 mm na potrubí vč. kabel. T-spoj (4 kusy)</t>
  </si>
  <si>
    <t>-1562939096</t>
  </si>
  <si>
    <t>" trasovací vodič CY 4mm2 "     340,0</t>
  </si>
  <si>
    <t>899722113</t>
  </si>
  <si>
    <t>Krytí potrubí z plastů výstražnou fólií z PVC 34cm</t>
  </si>
  <si>
    <t>-1847201571</t>
  </si>
  <si>
    <t>592112000.1</t>
  </si>
  <si>
    <t>Dno šachtové TBZ-Q 200-750 - atyp</t>
  </si>
  <si>
    <t>1*1,01 'Přepočtené koeficientem množství</t>
  </si>
  <si>
    <t>1*1,02 'Přepočtené koeficientem množství</t>
  </si>
  <si>
    <t>111</t>
  </si>
  <si>
    <t>112</t>
  </si>
  <si>
    <t>113</t>
  </si>
  <si>
    <t>953735113.1</t>
  </si>
  <si>
    <t>Odvětrání vodorovné plastovými troubami DN do 110 mm ukládanými na sraz</t>
  </si>
  <si>
    <t>-1756483941</t>
  </si>
  <si>
    <t>" pilíř "     1,9*2</t>
  </si>
  <si>
    <t>114</t>
  </si>
  <si>
    <t>9611001511.1</t>
  </si>
  <si>
    <t>Napojení výtlaku DN100 do stávající šachty - vybourání otvoru stavební úpravy (beton) utěsnění (bobtnavý pásek) zapravení</t>
  </si>
  <si>
    <t>478591319</t>
  </si>
  <si>
    <t>" Š 1034258 "     1</t>
  </si>
  <si>
    <t>115</t>
  </si>
  <si>
    <t>9611001520.1</t>
  </si>
  <si>
    <t>Prostup do stěny šachty DN100  -vybourání otvoru stavební úpravy (beton) utěsnění (bobtnavý pásek, montážní pěna) zapravení</t>
  </si>
  <si>
    <t>211768177</t>
  </si>
  <si>
    <t>" ČK1 "     2</t>
  </si>
  <si>
    <t>116</t>
  </si>
  <si>
    <t>998273102</t>
  </si>
  <si>
    <t>Přesun hmot pro trubní vedení z trub litinových otevřený výkop</t>
  </si>
  <si>
    <t>PSV</t>
  </si>
  <si>
    <t>Práce a dodávky PSV</t>
  </si>
  <si>
    <t>711</t>
  </si>
  <si>
    <t>Izolace proti vodě, vlhkosti a plynům</t>
  </si>
  <si>
    <t>117</t>
  </si>
  <si>
    <t>711111001</t>
  </si>
  <si>
    <t>Provedení izolace proti zemní vlhkosti vodorovné za studena nátěrem penetračním</t>
  </si>
  <si>
    <t>-1333764171</t>
  </si>
  <si>
    <t>" základ pilíře "     0,6*2,1</t>
  </si>
  <si>
    <t>118</t>
  </si>
  <si>
    <t>11163150.1</t>
  </si>
  <si>
    <t>lak penetrační asfaltový</t>
  </si>
  <si>
    <t>-828096924</t>
  </si>
  <si>
    <t>VIZOL*0,3</t>
  </si>
  <si>
    <t>119</t>
  </si>
  <si>
    <t>711141559</t>
  </si>
  <si>
    <t>Provedení izolace proti zemní vlhkosti pásy přitavením vodorovné NAIP</t>
  </si>
  <si>
    <t>995523098</t>
  </si>
  <si>
    <t>62833158</t>
  </si>
  <si>
    <t>pás asfaltový natavitelný oxidovaný tl 4mm typu G200 S40 s vložkou ze skleněné tkaniny, s jemnozrnným minerálním posypem</t>
  </si>
  <si>
    <t>-704301019</t>
  </si>
  <si>
    <t>1,26*1,15 'Přepočtené koeficientem množství</t>
  </si>
  <si>
    <t>121</t>
  </si>
  <si>
    <t>998711101</t>
  </si>
  <si>
    <t>Přesun hmot tonážní pro izolace proti vodě, vlhkosti a plynům v objektech výšky do 6 m</t>
  </si>
  <si>
    <t>1320313724</t>
  </si>
  <si>
    <t>741</t>
  </si>
  <si>
    <t>Elektroinstalace - silnoproud</t>
  </si>
  <si>
    <t>122</t>
  </si>
  <si>
    <t>741410001.1</t>
  </si>
  <si>
    <t>Uzemnění páska FeZn 30x4   M+D vč. měření a revize</t>
  </si>
  <si>
    <t>898146133</t>
  </si>
  <si>
    <t>764</t>
  </si>
  <si>
    <t>Konstrukce klempířské</t>
  </si>
  <si>
    <t>123</t>
  </si>
  <si>
    <t>764141371</t>
  </si>
  <si>
    <t>Krytina železobetonových desek z TiZn lesklého plechu</t>
  </si>
  <si>
    <t>-498038702</t>
  </si>
  <si>
    <t>" pilíř "   0,85*2,25</t>
  </si>
  <si>
    <t>124</t>
  </si>
  <si>
    <t>998764101</t>
  </si>
  <si>
    <t>Přesun hmot tonážní pro konstrukce klempířské v objektech v do 6 m</t>
  </si>
  <si>
    <t>320987139</t>
  </si>
  <si>
    <t>21-M</t>
  </si>
  <si>
    <t>Elektromontáže</t>
  </si>
  <si>
    <t>125</t>
  </si>
  <si>
    <t>210800010.1</t>
  </si>
  <si>
    <t>Pasivní anténa - identifikační body (např. Marker) a kabelový T spoj M+D</t>
  </si>
  <si>
    <t>-1043137021</t>
  </si>
  <si>
    <t>126</t>
  </si>
  <si>
    <t>127</t>
  </si>
  <si>
    <t>460520151</t>
  </si>
  <si>
    <t>-1805043128</t>
  </si>
  <si>
    <t>HV400</t>
  </si>
  <si>
    <t>336</t>
  </si>
  <si>
    <t>57,846</t>
  </si>
  <si>
    <t>SO 350 - HYDROVRTY</t>
  </si>
  <si>
    <t>115001103.1</t>
  </si>
  <si>
    <t>Převedení vody potrubím DN do 250 - potrubí PE</t>
  </si>
  <si>
    <t>934567078</t>
  </si>
  <si>
    <t>" převedení čerpané vody - DA250,  PE100-SDR17-250x14,8 "</t>
  </si>
  <si>
    <t>" sběrný výtlak I "     168,0</t>
  </si>
  <si>
    <t>" sběrný výtlak II "     114,0</t>
  </si>
  <si>
    <t>" sběrný výtlak III "     300,0</t>
  </si>
  <si>
    <t>" sběrný výtlak IV "     227,0</t>
  </si>
  <si>
    <t>" sběrný výtlak V "     107,0</t>
  </si>
  <si>
    <t>115001109.1</t>
  </si>
  <si>
    <t>Převedení vody potrubím DN do 250 - příplatek za 3x překop vozovky 12m, 30x dřevěný přejezd vjezd na pozemek, zalití potrubí pod vozovkou cementopopílk. suspenzí potrubí DA 250 v délce 36m</t>
  </si>
  <si>
    <t>-626762422</t>
  </si>
  <si>
    <t>115101201</t>
  </si>
  <si>
    <t>Čerpání vody na dopravní výšku do 10 m průměrný přítok do 500 l/min</t>
  </si>
  <si>
    <t>hod</t>
  </si>
  <si>
    <t>-2045804066</t>
  </si>
  <si>
    <t>" stoka A - stan. 0,150-0,230 - počet HV -4-kusů, 6,8 l/s/HV "     1008*4</t>
  </si>
  <si>
    <t>" stoka A1 - stan. 0,070-0,140 - počet HV -4-kusů, 7,4 l/s/HV "     840*4</t>
  </si>
  <si>
    <t>" stoka A3 - stan. 0,000-0,078 - počet HV -4-kusů, 6,2 l/s/HV "     1008*4</t>
  </si>
  <si>
    <t>115101202</t>
  </si>
  <si>
    <t>Čerpání vody na dopravní výšku do 10 m průměrný přítok do 1000 l/min</t>
  </si>
  <si>
    <t>-1464183357</t>
  </si>
  <si>
    <t>" čerpací stanice - počet HV -5-kusů, 10 l/s/HV "     672*5</t>
  </si>
  <si>
    <t>" stoka A - stan. 0,000-0,040  - počet HV -5-kusů, 9,6 l/s/HV "     672*5</t>
  </si>
  <si>
    <t>" stoka A - stan.  0,040-0,090 - počet HV -4-kusů, 9,8 l/s/HV "     672*4</t>
  </si>
  <si>
    <t>" stoka A - stan. 0,090-0,150 - počet HV -4-kusů, 8,8 l/s/HV "     672*4</t>
  </si>
  <si>
    <t>" stoka A1 - stan. 0,000-0,070 - počet HV -4-kusů, 9,6 l/s/HV "     840*4</t>
  </si>
  <si>
    <t>115101301</t>
  </si>
  <si>
    <t>Pohotovost čerpací soupravy pro dopravní výšku do 10 m přítok do 500 l/min</t>
  </si>
  <si>
    <t>den</t>
  </si>
  <si>
    <t>-485376430</t>
  </si>
  <si>
    <t>" stoka A - stan. 0,150-0,230 - počet HV -4-kusů, 6,8 l/s/HV "     42*4</t>
  </si>
  <si>
    <t>" stoka A1 - stan. 0,070-0,140 - počet HV -4-kusů, 7,4 l/s/HV "     35*4</t>
  </si>
  <si>
    <t>" stoka A3 - stan. 0,000-0,078 - počet HV -4-kusů, 6,2 l/s/HV "     42*4</t>
  </si>
  <si>
    <t>115101302</t>
  </si>
  <si>
    <t>Pohotovost čerpací soupravy pro dopravní výšku do 10 m přítok do 1000 l/min</t>
  </si>
  <si>
    <t>1845463088</t>
  </si>
  <si>
    <t>" čerpací stanice - počet HV -5-kusů, 10 l/s/HV "     28*5</t>
  </si>
  <si>
    <t>" stoka A - stan 0,000-0,040 - počet HV -5-kusů, 9,6 l/s/HV "     28*5</t>
  </si>
  <si>
    <t>"  stoka A - stan  0,040-0,090 - počet HV -4-kusů, 9,8 l/s/HV "     28*4</t>
  </si>
  <si>
    <t>" stoka A - stan 0,090-0,150 - počet HV -4-kusů, 8,8 l/s/HV "     28*4</t>
  </si>
  <si>
    <t>" stoka A1 - stan 0,000-0,070 - počet HV -4-kusů, 8,8 l/s/HV "     35*4</t>
  </si>
  <si>
    <t>609819476</t>
  </si>
  <si>
    <t>" zemina vrtů + nakypření "</t>
  </si>
  <si>
    <t>PI*(0,4/2)^2*HV400*1,37</t>
  </si>
  <si>
    <t>ODVOZ*0,78</t>
  </si>
  <si>
    <t>1976269310</t>
  </si>
  <si>
    <t>ODVOZ*0,22</t>
  </si>
  <si>
    <t>-201145816</t>
  </si>
  <si>
    <t>167151102</t>
  </si>
  <si>
    <t>Nakládání výkopku z hornin třídy těžitelnosti II, skupiny 4 a 5 do 100 m3</t>
  </si>
  <si>
    <t>-280483409</t>
  </si>
  <si>
    <t>985732119</t>
  </si>
  <si>
    <t>226211211</t>
  </si>
  <si>
    <t>Vrty velkoprofilové svislé zapažené D do 450 mm hl do 10 m hor. I</t>
  </si>
  <si>
    <t>437072046</t>
  </si>
  <si>
    <t>" HV1 - HV30 "     10,0*30</t>
  </si>
  <si>
    <t>" HV31 - HV34 "     9,0*4</t>
  </si>
  <si>
    <t>" hor. I - 40% "     HV400*0,4</t>
  </si>
  <si>
    <t>226211212</t>
  </si>
  <si>
    <t>Vrty velkoprofilové svislé zapažené D do 450 mm hl do 10 m hor. II</t>
  </si>
  <si>
    <t>1456155931</t>
  </si>
  <si>
    <t>" hor. II - 40% "     HV400*0,4</t>
  </si>
  <si>
    <t>226211213</t>
  </si>
  <si>
    <t>Vrty velkoprofilové svislé zapažené D do 450 mm hl do 10 m hor. III</t>
  </si>
  <si>
    <t>658497473</t>
  </si>
  <si>
    <t>" hor. III - 20% "     HV400*0,2</t>
  </si>
  <si>
    <t>227211111</t>
  </si>
  <si>
    <t>Odpažení velkoprofilových vrtů průměru do 450 mm</t>
  </si>
  <si>
    <t>-1936868161</t>
  </si>
  <si>
    <t>242791111</t>
  </si>
  <si>
    <t>Zapuštění zárubnice z plastických hmot hl do 50 m DN do 200</t>
  </si>
  <si>
    <t>710745926</t>
  </si>
  <si>
    <t>" studna do vrtu "</t>
  </si>
  <si>
    <t>" HV1 - HV30 "     (6,0+5,0)*30</t>
  </si>
  <si>
    <t>" HV31 - HV34 "     (6,0+4,0)*4</t>
  </si>
  <si>
    <t>28611199.1</t>
  </si>
  <si>
    <t>zárubnice studny - trubka plast DN 200 dl. 11m perforovaná část 5m</t>
  </si>
  <si>
    <t>772689590</t>
  </si>
  <si>
    <t>28611199.2</t>
  </si>
  <si>
    <t>zárubnice studny - trubka plast DN 200 dl. 10m perforovaná část 4m</t>
  </si>
  <si>
    <t>1472505716</t>
  </si>
  <si>
    <t>242791119.1</t>
  </si>
  <si>
    <t>Odříznutí  zárubnice DN200 z plastických hmot 1m pod terénem vč. potřebných zemních prací</t>
  </si>
  <si>
    <t>1368554520</t>
  </si>
  <si>
    <t>" po ukončení "     34</t>
  </si>
  <si>
    <t>247531110.1</t>
  </si>
  <si>
    <t>Obsyp zárubnice studny studny z kameniva 1,6-4.0</t>
  </si>
  <si>
    <t>-1390506716</t>
  </si>
  <si>
    <t>" obsyp studny "</t>
  </si>
  <si>
    <t>HV400*PI*(0,4/2)^2</t>
  </si>
  <si>
    <t>-HV400*PI*(0,22/2)^2</t>
  </si>
  <si>
    <t>" zásyp studny po ukončení "</t>
  </si>
  <si>
    <t>HV400*PI*(0,2/2)^2</t>
  </si>
  <si>
    <t>998254011</t>
  </si>
  <si>
    <t>Přesun hmot pro studny a jímání vody</t>
  </si>
  <si>
    <t>-954640047</t>
  </si>
  <si>
    <t>SO 400 - ELEKTRO A SDĚLOVACÍ OBJEKTY</t>
  </si>
  <si>
    <t>SO 410 - PŘÍPOJKA NN PRO ČS1</t>
  </si>
  <si>
    <t>Roland Černoch</t>
  </si>
  <si>
    <t xml:space="preserve">    997 - Přesun sutě</t>
  </si>
  <si>
    <t xml:space="preserve">    22-M - Montáže technologických zařízení pro dopravní stavby</t>
  </si>
  <si>
    <t xml:space="preserve">    58-M - Revize vyhrazených technických zařízení</t>
  </si>
  <si>
    <t>997</t>
  </si>
  <si>
    <t>Přesun sutě</t>
  </si>
  <si>
    <t>460600061</t>
  </si>
  <si>
    <t>Odvoz suti a vybouraných hmot do 1 km</t>
  </si>
  <si>
    <t>1111358690</t>
  </si>
  <si>
    <t>460600071</t>
  </si>
  <si>
    <t>Příplatek k odvozu suti a vybouraných hmot za každý další 1 km (9km)</t>
  </si>
  <si>
    <t>-1998174819</t>
  </si>
  <si>
    <t>3,927*9 'Přepočtené koeficientem množství</t>
  </si>
  <si>
    <t>997221873</t>
  </si>
  <si>
    <t>Poplatek za uložení stavebního odpadu na recyklační skládce (skládkovné) zeminy a kamení zatříděného do Katalogu odpadů pod kódem 17 05 04</t>
  </si>
  <si>
    <t>38629967</t>
  </si>
  <si>
    <t>210100003</t>
  </si>
  <si>
    <t>Ukončení vodičů v rozváděči nebo na přístroji včetně zapojení průřezu žíly do 16 mm2</t>
  </si>
  <si>
    <t>-1294828885</t>
  </si>
  <si>
    <t>741122223</t>
  </si>
  <si>
    <t>Montáž kabel Cu plný kulatý žíla 4x16 až 25 mm2 uložený volně (CYKY)</t>
  </si>
  <si>
    <t>-588369578</t>
  </si>
  <si>
    <t>34111080</t>
  </si>
  <si>
    <t>kabel silový s Cu jádrem 1kV 4x16mm2</t>
  </si>
  <si>
    <t>128</t>
  </si>
  <si>
    <t>-1800510804</t>
  </si>
  <si>
    <t>210950101</t>
  </si>
  <si>
    <t>Štítek označovací na kabel</t>
  </si>
  <si>
    <t>-1160379229</t>
  </si>
  <si>
    <t>735345120</t>
  </si>
  <si>
    <t>tabulka bezpečnostní s tiskem 2 barvy A7 105x74 mm</t>
  </si>
  <si>
    <t>-366820688</t>
  </si>
  <si>
    <t>22-M</t>
  </si>
  <si>
    <t>Montáže technologických zařízení pro dopravní stavby</t>
  </si>
  <si>
    <t>220110641</t>
  </si>
  <si>
    <t xml:space="preserve">Závěrečné práce ve skříni  </t>
  </si>
  <si>
    <t>1712042171</t>
  </si>
  <si>
    <t>220180301</t>
  </si>
  <si>
    <t>Položení kabelu do lože v řídké zástavbě do 3 kg/m</t>
  </si>
  <si>
    <t>1420520011</t>
  </si>
  <si>
    <t>34571359.1</t>
  </si>
  <si>
    <t>Elektroměrový rozvaděč v provedení do výklenku, včetně hlavního jističe,  specifikace viz PD</t>
  </si>
  <si>
    <t>ks</t>
  </si>
  <si>
    <t>935268180</t>
  </si>
  <si>
    <t>460270181</t>
  </si>
  <si>
    <t>Zazdění skříní NN hloubky do 30 cm, výšky 105 cm a šířky do 75 cm</t>
  </si>
  <si>
    <t>-211558559</t>
  </si>
  <si>
    <t>210280001.1</t>
  </si>
  <si>
    <t xml:space="preserve">Vypínán zařízení, dozor správce  </t>
  </si>
  <si>
    <t>-89724668</t>
  </si>
  <si>
    <t>460010024.1</t>
  </si>
  <si>
    <t>Vytyčení trasy vedení kabelového podzemního v zastavěném prostoru</t>
  </si>
  <si>
    <t>km</t>
  </si>
  <si>
    <t>1820246791</t>
  </si>
  <si>
    <t>460030011</t>
  </si>
  <si>
    <t>Sejmutí drnu jakékoliv tloušťky</t>
  </si>
  <si>
    <t>-1918279600</t>
  </si>
  <si>
    <t>460120016</t>
  </si>
  <si>
    <t>Naložení výkopku ručně z hornin třídy 1až4</t>
  </si>
  <si>
    <t>-1651835668</t>
  </si>
  <si>
    <t>460150263</t>
  </si>
  <si>
    <t>Hloubení kabelových zapažených i nezapažených rýh ručně š 50 cm, hl 80 cm, v hornině tř 3</t>
  </si>
  <si>
    <t>-1324927639</t>
  </si>
  <si>
    <t>460470011</t>
  </si>
  <si>
    <t>Provizorní zajištění kabelů ve výkopech při jejich křížení</t>
  </si>
  <si>
    <t>1450241254</t>
  </si>
  <si>
    <t>460490014</t>
  </si>
  <si>
    <t>Krytí kabelů výstražnou fólií šířky 40 cm</t>
  </si>
  <si>
    <t>-1111767215</t>
  </si>
  <si>
    <t>460560263</t>
  </si>
  <si>
    <t>Zásyp kabelových rýh ručně s uložením výkopku ve vrstvách včetně zhutnění a urovnání povrchu šířky 50 cm hloubky 80 cm, v hornině třídy 3</t>
  </si>
  <si>
    <t>-1516157748</t>
  </si>
  <si>
    <t>460620002</t>
  </si>
  <si>
    <t>Položení drnu včetně zalití vodou na rovině</t>
  </si>
  <si>
    <t>-1265380635</t>
  </si>
  <si>
    <t>460620007.1</t>
  </si>
  <si>
    <t>Zalití vodou na rovině</t>
  </si>
  <si>
    <t>2069855021</t>
  </si>
  <si>
    <t>460620013</t>
  </si>
  <si>
    <t>Provizorní úprava terénu se zhutněním, v hornině tř 3</t>
  </si>
  <si>
    <t>776261852</t>
  </si>
  <si>
    <t>R-46-M-001</t>
  </si>
  <si>
    <t>2035157207</t>
  </si>
  <si>
    <t>R-46-M-009</t>
  </si>
  <si>
    <t>Zaměření kabelové trasy v.č. aktualizace polohopisu</t>
  </si>
  <si>
    <t>-830026075</t>
  </si>
  <si>
    <t>58-M</t>
  </si>
  <si>
    <t>Revize vyhrazených technických zařízení</t>
  </si>
  <si>
    <t>210280001</t>
  </si>
  <si>
    <t>Zkoušky a prohlídky elektrických rozvodů a zařízení  celková prohlídka, zkoušení, měření a vyhotovení revizní zprávy pro objem montážních prací do 100 tisíc Kč</t>
  </si>
  <si>
    <t>-1085323465</t>
  </si>
  <si>
    <t>210280351</t>
  </si>
  <si>
    <t>Zkoušky kabelů silových do 1 kV, počtu a průřezu žil do 4x25 mm2</t>
  </si>
  <si>
    <t>-1696693409</t>
  </si>
  <si>
    <t>210280542</t>
  </si>
  <si>
    <t>Měření impedance nulové smyčky okruhu vedení třífázového</t>
  </si>
  <si>
    <t>-1727848348</t>
  </si>
  <si>
    <t>SO 420 - PŘENOS DAT</t>
  </si>
  <si>
    <t>M21-1 - Rozváděč RMS1</t>
  </si>
  <si>
    <t>M21-2 - Senzory</t>
  </si>
  <si>
    <t>M21-3 - Sdružovací boxy</t>
  </si>
  <si>
    <t>M21-4 - Kabely</t>
  </si>
  <si>
    <t>M21-5 - Demontážní a montážní práce</t>
  </si>
  <si>
    <t>M21-6 - SW práce pro řídicí systém</t>
  </si>
  <si>
    <t>M21-7 - Ostatní</t>
  </si>
  <si>
    <t>M21-1</t>
  </si>
  <si>
    <t>Rozváděč RMS1</t>
  </si>
  <si>
    <t>210100 (R)</t>
  </si>
  <si>
    <t>Rozvaděč 1200x1000x300 včetně montážní desky a dveří IP54 RAL7035, závěsná oceloplechová skříň přivody vrchem/spodem, vývody vrchem/spodem náplň dle výkresové části, včetně výroby</t>
  </si>
  <si>
    <t>256</t>
  </si>
  <si>
    <t>210102 (R)</t>
  </si>
  <si>
    <t>Analyzátor sítě, napájecí napětí 24V DC, 1xDI, 1xDO, 1x RJ45, Modbus over TCP</t>
  </si>
  <si>
    <t>210104 (R)</t>
  </si>
  <si>
    <t>Měřící transformátor 25/5A, 5VA, třída přesnosti 0.5%</t>
  </si>
  <si>
    <t>210105 (R)</t>
  </si>
  <si>
    <t>SPD I+II st., signalizační kontakt</t>
  </si>
  <si>
    <t>210106 (R)</t>
  </si>
  <si>
    <t>Svorka 4mm2, fialová, včetně zkratovací propojky</t>
  </si>
  <si>
    <t>210107 (R)</t>
  </si>
  <si>
    <t>Pojistková svorka včetně trubičkové pojistky 100mA</t>
  </si>
  <si>
    <t>210108 (R)</t>
  </si>
  <si>
    <t>Proudový chránič 40A/30mA, 4P</t>
  </si>
  <si>
    <t>210109 (R)</t>
  </si>
  <si>
    <t>Jistič 10kA 3P char.C 25A</t>
  </si>
  <si>
    <t>Pol1</t>
  </si>
  <si>
    <t>Pomocný kontakt pro jistič C25 A</t>
  </si>
  <si>
    <t>210110 (R)</t>
  </si>
  <si>
    <t>Jistič 10kA 3P char.C 16A</t>
  </si>
  <si>
    <t>210111 (R)</t>
  </si>
  <si>
    <t>Jistič 10kA 3P char.C 10A</t>
  </si>
  <si>
    <t>210112 (R)</t>
  </si>
  <si>
    <t>Jistič 10kA 1P char.C 16A</t>
  </si>
  <si>
    <t>Pol2</t>
  </si>
  <si>
    <t>Jistič 10kA 1P char.C 6A</t>
  </si>
  <si>
    <t>Pol3</t>
  </si>
  <si>
    <t>Jistič 10kA 1P+N char.C 6A</t>
  </si>
  <si>
    <t>Pol4</t>
  </si>
  <si>
    <t>Jistič 10kA 1P+N char.C 16A</t>
  </si>
  <si>
    <t>Pol5</t>
  </si>
  <si>
    <t>Vypínač vestavný, 10A, 2P, IP66</t>
  </si>
  <si>
    <t>210115 (R)</t>
  </si>
  <si>
    <t>Stykač 9A, napětí cívky 230V AC včetně pomocného kontaktu signalizujícího sepnutí stykače</t>
  </si>
  <si>
    <t>210117 (R)</t>
  </si>
  <si>
    <t>Jistič 10kA 1P char.C4A</t>
  </si>
  <si>
    <t>210118 (R)</t>
  </si>
  <si>
    <t>3-polohový přepínač, 63A, signalizace polohy</t>
  </si>
  <si>
    <t>210119 (R)</t>
  </si>
  <si>
    <t>PEN-PE stupačková svorkovnice</t>
  </si>
  <si>
    <t>210120 (R)</t>
  </si>
  <si>
    <t>Uzemňovací lišta PE</t>
  </si>
  <si>
    <t>Pol6</t>
  </si>
  <si>
    <t>Zásuvka vestavná, 5P / 32A / 400V, IP67</t>
  </si>
  <si>
    <t>Pol7</t>
  </si>
  <si>
    <t>Zásuvka vestavná, 16A / 230V, IP 67</t>
  </si>
  <si>
    <t>Pol8</t>
  </si>
  <si>
    <t>Přívodka vestavná, 4P / 32A / 400V, IP67</t>
  </si>
  <si>
    <t>210121 (R)</t>
  </si>
  <si>
    <t>Relé hlídání fází, 3x400V, signalizační kontakt</t>
  </si>
  <si>
    <t>210122 (R)</t>
  </si>
  <si>
    <t>Gravirovaný štítek na rozváděč</t>
  </si>
  <si>
    <t>210123 (R)</t>
  </si>
  <si>
    <t>LED osvětlení rozvaděče včetně vypínače</t>
  </si>
  <si>
    <t>210124 (R)</t>
  </si>
  <si>
    <t>Kapsa na dokumetaci</t>
  </si>
  <si>
    <t>210125 (R)</t>
  </si>
  <si>
    <t>Ventilátor  včetně větrací mřížky</t>
  </si>
  <si>
    <t>210126 (R)</t>
  </si>
  <si>
    <t>Termostat pro ventilátor</t>
  </si>
  <si>
    <t>210127 (R)</t>
  </si>
  <si>
    <t>Topné těleso 140W se svorkovnicí</t>
  </si>
  <si>
    <t>210128 (R)</t>
  </si>
  <si>
    <t>Termostat pro topné těleso</t>
  </si>
  <si>
    <t>210129 (R)</t>
  </si>
  <si>
    <t>Svorka řadová 16mm2</t>
  </si>
  <si>
    <t>210130 (R)</t>
  </si>
  <si>
    <t>Svorka řadová 16mm2, žlutozelená</t>
  </si>
  <si>
    <t>210133 (R)</t>
  </si>
  <si>
    <t>Jistič 10kA 1P char.C 10A</t>
  </si>
  <si>
    <t>210136 (R)</t>
  </si>
  <si>
    <t>Svorka 2.5mm2</t>
  </si>
  <si>
    <t>210137 (R)</t>
  </si>
  <si>
    <t>Svorka 2.5mm2 PE</t>
  </si>
  <si>
    <t>210139 (R)</t>
  </si>
  <si>
    <t>Motorový spouštěč 2.5 - 4A, pomocny kontakt</t>
  </si>
  <si>
    <t>Pol9</t>
  </si>
  <si>
    <t>Ekvipotenciální svorkovnice</t>
  </si>
  <si>
    <t>210144 (R)</t>
  </si>
  <si>
    <t>Modulový tlačítkový spínač, zelené + červené tlačítko, 2x spínací, 2x rozpínací kontakt</t>
  </si>
  <si>
    <t>210145 (R)</t>
  </si>
  <si>
    <t>Vyhodnocovací relé teploty PTC/bimetal s volitelnou paměťovou funkcí, 2xCO kontakty</t>
  </si>
  <si>
    <t>210146 (R)</t>
  </si>
  <si>
    <t>Relé 230V AC / 4P / 6A</t>
  </si>
  <si>
    <t>210148 (R)</t>
  </si>
  <si>
    <t>Svorka 4mm2</t>
  </si>
  <si>
    <t>210149 (R)</t>
  </si>
  <si>
    <t>Svorka 4mm2 PE</t>
  </si>
  <si>
    <t>210206 (R)</t>
  </si>
  <si>
    <t>Přepěťová ochraba  typ 3 s VF filtrem a dálkovou signalizací</t>
  </si>
  <si>
    <t>210214 (R)</t>
  </si>
  <si>
    <t>Rázová tlumivka</t>
  </si>
  <si>
    <t>210209 (R)</t>
  </si>
  <si>
    <t>Zásuvka na DIN lištu</t>
  </si>
  <si>
    <t>210223 (R)</t>
  </si>
  <si>
    <t>Vyhodnocovací jednotka vodivosti</t>
  </si>
  <si>
    <t>210226 (R)</t>
  </si>
  <si>
    <t>Přepěťová ochrana signálových vedení 24V</t>
  </si>
  <si>
    <t>210227 (R)</t>
  </si>
  <si>
    <t>Přepěťová ochrana napájecího a signálového vedení 24V DC - kombinovaná</t>
  </si>
  <si>
    <t>210235 (R)</t>
  </si>
  <si>
    <t>Průmyslový switch 8 portů, napájecí napětí 24V DC</t>
  </si>
  <si>
    <t>210218 (R)</t>
  </si>
  <si>
    <t>Zdroj 230V AC/24VDC 10A</t>
  </si>
  <si>
    <t>210219 (R)</t>
  </si>
  <si>
    <t>Modul UPS DC UPS MODULE 24 V/15 A</t>
  </si>
  <si>
    <t>210220 (R)</t>
  </si>
  <si>
    <t>Bateriový modul BATTERY MODULE 24 V/12 AH</t>
  </si>
  <si>
    <t>210228 (R)</t>
  </si>
  <si>
    <t>Procesorová jednotka CPU, 100kB pracovní paměti,  včetně nosné lišty, 14x DI / 10xDO / Ethernet</t>
  </si>
  <si>
    <t>210229 (R)</t>
  </si>
  <si>
    <t>Operátorský panel 7", 8 tlačítek</t>
  </si>
  <si>
    <t>210230 (R)</t>
  </si>
  <si>
    <t>Modul digitálních vstupů 16xDI, 24V DC, včetně svorkovnicového modulu</t>
  </si>
  <si>
    <t>Pol10</t>
  </si>
  <si>
    <t>Komunikační modul GSM/GPRS</t>
  </si>
  <si>
    <t>Pol11</t>
  </si>
  <si>
    <t>GSM/GPRS anténa</t>
  </si>
  <si>
    <t>210233 (R)</t>
  </si>
  <si>
    <t>Modul analogových vstupů 4xAI, 13bit, 0/4-20mA, 24V DC, včetně svorkovnicového modulu</t>
  </si>
  <si>
    <t>210234 (R)</t>
  </si>
  <si>
    <t>Relé cívka 230VAC, 1P,6A</t>
  </si>
  <si>
    <t>210235 (R).1</t>
  </si>
  <si>
    <t>Metalický patch cord, 2m</t>
  </si>
  <si>
    <t>210236 (R)</t>
  </si>
  <si>
    <t>Metalický patch cord, 10m</t>
  </si>
  <si>
    <t>210150 (R)</t>
  </si>
  <si>
    <t>Výroba rozváděče, vniřní propoje, kontrola, vystavení prohlášení o shodě</t>
  </si>
  <si>
    <t>210151 (R)</t>
  </si>
  <si>
    <t>Drobný montážní materiál, popisky</t>
  </si>
  <si>
    <t>130</t>
  </si>
  <si>
    <t>M21-2</t>
  </si>
  <si>
    <t>Senzory</t>
  </si>
  <si>
    <t>210300 (R)</t>
  </si>
  <si>
    <t xml:space="preserve">Kapacitní snímač M18x1mm spínací vzdálenost: 8 mm, nevazební sestava pracovní vzdálenost: 0...6,5 mm připojení: svorky (průchodka pro kabel 4,5...10mm) krytí : IP65 materiál pouzdra: plast - PBT včetně upevňovacího úhelníku (V2A - 1.4301) včetně montáže, </t>
  </si>
  <si>
    <t>132</t>
  </si>
  <si>
    <t>210302 (R)</t>
  </si>
  <si>
    <t>Senzor vodivosti, kabel 5m součástí senzoru</t>
  </si>
  <si>
    <t>134</t>
  </si>
  <si>
    <t>M21-3</t>
  </si>
  <si>
    <t>Sdružovací boxy</t>
  </si>
  <si>
    <t>210400 (R)</t>
  </si>
  <si>
    <t>Sdružovací box MXCK</t>
  </si>
  <si>
    <t>kpl</t>
  </si>
  <si>
    <t>136</t>
  </si>
  <si>
    <t>210401 (R)</t>
  </si>
  <si>
    <t>Sdružovací box MXL</t>
  </si>
  <si>
    <t>138</t>
  </si>
  <si>
    <t>210403 (R)</t>
  </si>
  <si>
    <t>Sdružovací box MX11</t>
  </si>
  <si>
    <t>140</t>
  </si>
  <si>
    <t>M21-4</t>
  </si>
  <si>
    <t>Kabely</t>
  </si>
  <si>
    <t>210500 (R)</t>
  </si>
  <si>
    <t>CYKY-J 4x16 mm2</t>
  </si>
  <si>
    <t>142</t>
  </si>
  <si>
    <t>210501 (R)</t>
  </si>
  <si>
    <t>CYKY-J 3x1.5 mm2</t>
  </si>
  <si>
    <t>144</t>
  </si>
  <si>
    <t>210502 (R)</t>
  </si>
  <si>
    <t>146</t>
  </si>
  <si>
    <t>210503 (R)</t>
  </si>
  <si>
    <t>CL110 CY 7G1.5</t>
  </si>
  <si>
    <t>148</t>
  </si>
  <si>
    <t>210504 (R)</t>
  </si>
  <si>
    <t>JYTY-O 2x1 mm2</t>
  </si>
  <si>
    <t>150</t>
  </si>
  <si>
    <t>210505 (R)</t>
  </si>
  <si>
    <t>152</t>
  </si>
  <si>
    <t>210506 (R)</t>
  </si>
  <si>
    <t>154</t>
  </si>
  <si>
    <t>210507 (R)</t>
  </si>
  <si>
    <t>JYTY-O 7x1 mm2</t>
  </si>
  <si>
    <t>156</t>
  </si>
  <si>
    <t>210508 (R)</t>
  </si>
  <si>
    <t>158</t>
  </si>
  <si>
    <t>210509 (R)</t>
  </si>
  <si>
    <t>FTP, 3m</t>
  </si>
  <si>
    <t>160</t>
  </si>
  <si>
    <t>210510 (R)</t>
  </si>
  <si>
    <t>FTP, 2m</t>
  </si>
  <si>
    <t>162</t>
  </si>
  <si>
    <t>M21-5</t>
  </si>
  <si>
    <t>Demontážní a montážní práce</t>
  </si>
  <si>
    <t>210600 (R)</t>
  </si>
  <si>
    <t>Montáž rozvaděče RMS1</t>
  </si>
  <si>
    <t>164</t>
  </si>
  <si>
    <t>210601 (R)</t>
  </si>
  <si>
    <t>Montáž signálových kabelů</t>
  </si>
  <si>
    <t>166</t>
  </si>
  <si>
    <t>210602 (R)</t>
  </si>
  <si>
    <t>Montáž silových kabelů</t>
  </si>
  <si>
    <t>168</t>
  </si>
  <si>
    <t>210603 (R)</t>
  </si>
  <si>
    <t>Drobný montážní materiál</t>
  </si>
  <si>
    <t>170</t>
  </si>
  <si>
    <t>210604 (R)</t>
  </si>
  <si>
    <t>Zapojení průtokoměru</t>
  </si>
  <si>
    <t>172</t>
  </si>
  <si>
    <t>210605 (R)</t>
  </si>
  <si>
    <t>Doplněnění kabelových tras - materiál</t>
  </si>
  <si>
    <t>174</t>
  </si>
  <si>
    <t>210606 (R)</t>
  </si>
  <si>
    <t>Doplněnění kabelových tras - montážní práce</t>
  </si>
  <si>
    <t>176</t>
  </si>
  <si>
    <t>M21-6</t>
  </si>
  <si>
    <t>SW práce pro řídicí systém</t>
  </si>
  <si>
    <t>210700 (R)</t>
  </si>
  <si>
    <t>SW řídícího systému pro přenos dat</t>
  </si>
  <si>
    <t>sd</t>
  </si>
  <si>
    <t>262144</t>
  </si>
  <si>
    <t>178</t>
  </si>
  <si>
    <t>210701 (R)</t>
  </si>
  <si>
    <t>úprava vizualizace na dispečinku a pracovištích s oprávněním náhledu</t>
  </si>
  <si>
    <t>180</t>
  </si>
  <si>
    <t>210702 (R)</t>
  </si>
  <si>
    <t>Parametrizace jednotky průtokoměru</t>
  </si>
  <si>
    <t>182</t>
  </si>
  <si>
    <t>210703 (R)</t>
  </si>
  <si>
    <t>Nastavení analyzátoru sítě</t>
  </si>
  <si>
    <t>184</t>
  </si>
  <si>
    <t>210704 (R)</t>
  </si>
  <si>
    <t>Oživení měřících bodů</t>
  </si>
  <si>
    <t>186</t>
  </si>
  <si>
    <t>M21-7</t>
  </si>
  <si>
    <t>Ostatní</t>
  </si>
  <si>
    <t>210800 (R)</t>
  </si>
  <si>
    <t>Výchozí revize elektrozařízení Dodavatel má ze zákona povinnost provést výchozí revizi. Zařízení může být uvedeno do trvalého provozu až na základě pozitivního výsledku výchozí revize.</t>
  </si>
  <si>
    <t>188</t>
  </si>
  <si>
    <t>210801 (R)</t>
  </si>
  <si>
    <t>Světelný zdroj LED, 3ks, IP66, umístění v suché jímce, zeslílené silikonové těsnění, barva zdroje 4000K, životnost modulu 70000 hodin</t>
  </si>
  <si>
    <t>190</t>
  </si>
  <si>
    <t>210802 (R)</t>
  </si>
  <si>
    <t>192</t>
  </si>
  <si>
    <t>210803 (R)</t>
  </si>
  <si>
    <t>Projektová dokumentace skutečného provedení</t>
  </si>
  <si>
    <t>194</t>
  </si>
  <si>
    <t>210804 (R)</t>
  </si>
  <si>
    <t>Posouzení instalace TIČR pro zvlášt nebezpečné prostory</t>
  </si>
  <si>
    <t>196</t>
  </si>
  <si>
    <t>90 - OSTATNÍ NÁKLADY</t>
  </si>
  <si>
    <t>OST - Ostatní</t>
  </si>
  <si>
    <t>OST.1 - Ostatní - PŘÍPOJKA NN PRO ČS1</t>
  </si>
  <si>
    <t>OST</t>
  </si>
  <si>
    <t>900600002</t>
  </si>
  <si>
    <t>Poplatky a náklady na zařízení staveniště</t>
  </si>
  <si>
    <t>900600004</t>
  </si>
  <si>
    <t>Zřízení a údržba dopr. značení po dobu výstavby, vrácení do pův. stavu</t>
  </si>
  <si>
    <t>900600004.1</t>
  </si>
  <si>
    <t xml:space="preserve">Náhradní autobusová doprava DPMB </t>
  </si>
  <si>
    <t>-723223347</t>
  </si>
  <si>
    <t>900600005</t>
  </si>
  <si>
    <t>Úhrada nákl. náhr. dopravy MHD, přesun zast. MHD</t>
  </si>
  <si>
    <t>" Výluka MHD na ul. Zelné na dobu 14dní "</t>
  </si>
  <si>
    <t>" Zavedení úsekové náhradní dopravy "</t>
  </si>
  <si>
    <t>" Přeložení zastávek během stavby "</t>
  </si>
  <si>
    <t>" obousměrný odklon pravidelných linek 49 a N94 v úseku mezi zastávkami Záhumenice a Přízřenice "</t>
  </si>
  <si>
    <t>" ulicemi K Terminálu – Bednářovou – Sokolovou – Bohun "</t>
  </si>
  <si>
    <t>" zavedení úsekové náhradní dopravy linkou x49 mezi zastávkami Záhumenice – Havránkova – Dolní Heršpice v době provozu linky 49 "</t>
  </si>
  <si>
    <t>" Zajištění přechodných zastávek autobusů a dalšího přechodného dopravního značení  "</t>
  </si>
  <si>
    <t>"zřízení dočasné zastávky Přízřenice směr Modřice (PDZ IJ4a + IJ4c, příp. B28) "</t>
  </si>
  <si>
    <t>"zřízení dočasné zastávky Přízřenice směr centrum  (PDZ IJ4a + IJ4c, příp. B28)"</t>
  </si>
  <si>
    <t>"zřízení dočasné zastávky Dolní Heršpice směr centrum  (PDZ IJ4a + IJ4c, příp. B28)"</t>
  </si>
  <si>
    <t>"zajištění průjezdnosti pro otáčení minibusů v prostoru Jižního náměstí"</t>
  </si>
  <si>
    <t>" zajištění průjezdnosti pro obousměrný provoz autobusů v ulici Bednářově "</t>
  </si>
  <si>
    <t>"(vyklizení parkujících vozidel minimálně v úsecích nezbytných pro bezpečné a plynulé vyhýbání autobusů pomocí PDZ B28)."</t>
  </si>
  <si>
    <t>900600011</t>
  </si>
  <si>
    <t>Kácení stromů, zemní práce, naložení, vodorovný přesun, poplatek za spalovnu</t>
  </si>
  <si>
    <t>479746834</t>
  </si>
  <si>
    <t>900600013</t>
  </si>
  <si>
    <t>Provedení revize kanalizace TV kamerou</t>
  </si>
  <si>
    <t>1220460077</t>
  </si>
  <si>
    <t>" SO 310 "     (592,0+30,0)*2</t>
  </si>
  <si>
    <t>" SO 310 "     (120,0+3,4)*2</t>
  </si>
  <si>
    <t>900600014</t>
  </si>
  <si>
    <t>Provedení veškerých zkoušek prokazující kvalitu díla např. zkoušky zhutnění</t>
  </si>
  <si>
    <t>900600016</t>
  </si>
  <si>
    <t>Zpracování dokumentace skutečného provedení stavby</t>
  </si>
  <si>
    <t>900600019</t>
  </si>
  <si>
    <t>Zpracování geodet. zaměření DSPS pro GIS a MMB OTS</t>
  </si>
  <si>
    <t>900600020</t>
  </si>
  <si>
    <t>Zaměření rozsahu zásahu do komunikace v programu EZA</t>
  </si>
  <si>
    <t>319238837</t>
  </si>
  <si>
    <t>900600022</t>
  </si>
  <si>
    <t>Zalévání a pokos trávníků 2 rok po přejímce dle podmínek</t>
  </si>
  <si>
    <t>900600023</t>
  </si>
  <si>
    <t>Uvedení do původního stavu dotčených ploch stavbou</t>
  </si>
  <si>
    <t>900600027</t>
  </si>
  <si>
    <t>Provozní vlivy</t>
  </si>
  <si>
    <t>900600029</t>
  </si>
  <si>
    <t>Zajištění vytýčení podzemních sítí dotčených stavbou</t>
  </si>
  <si>
    <t>900600032</t>
  </si>
  <si>
    <t>Vícetisky projektové dokumentace pro potřeby dodavatele stavby</t>
  </si>
  <si>
    <t>900600112</t>
  </si>
  <si>
    <t>Ochrana stromů bedněním - zřízení, odstranění</t>
  </si>
  <si>
    <t>1206026998</t>
  </si>
  <si>
    <t>900600143</t>
  </si>
  <si>
    <t>Provedení veškerých zkoušek prokazující kvalitu díla SO 310 - ZKOUŠKA TĚSNOSTI KANALIZACE STOKY vč. ZKOUŠKY TĚSNOSTI ŠACHET</t>
  </si>
  <si>
    <t>-978461091</t>
  </si>
  <si>
    <t>900600144</t>
  </si>
  <si>
    <t>Provedení veškerých zkoušek prokazující kvalitu díla SO 320 - ZKOUŠKA TĚSNOSTI KANALIZAČNÍ PŘÍPOJKY</t>
  </si>
  <si>
    <t>1796801671</t>
  </si>
  <si>
    <t>900600145</t>
  </si>
  <si>
    <t>Provedení veškerých zkoušek prokazující kvalitu díla SO 330 - TLAKOVÁ ZKOUŠKA A DESINFEKCE - výtlak</t>
  </si>
  <si>
    <t>900600151</t>
  </si>
  <si>
    <t>Náklady na vypouštění podzemních vod do kanalizace</t>
  </si>
  <si>
    <t>1730737090</t>
  </si>
  <si>
    <t>" dle TZ - D.4.1. "</t>
  </si>
  <si>
    <t>" čerpací stanice ČS1 "     120960</t>
  </si>
  <si>
    <t>" splašková stoka A "     394813</t>
  </si>
  <si>
    <t>" splašková stoka A1 "     195955</t>
  </si>
  <si>
    <t>" splašková stoka A3 "     89994</t>
  </si>
  <si>
    <t>900600161</t>
  </si>
  <si>
    <t>Hydrogeologické sledování stavby - 266dní (38 týdnů) - 1x týdně návštěva stavby zápis do deníku úprava režimu</t>
  </si>
  <si>
    <t>-820884655</t>
  </si>
  <si>
    <t>900600163</t>
  </si>
  <si>
    <t>Obsluha odvodňovacího systému (24hodin deně) - 266 dní udržování hladin regulace čerpadel a čerpaného množství funkčnost čerpadel pískování atd.</t>
  </si>
  <si>
    <t>1725731893</t>
  </si>
  <si>
    <t>900600200</t>
  </si>
  <si>
    <t>Zimní údržba chodníků a vjezdů. Výměra 1095 m2</t>
  </si>
  <si>
    <t>250033067</t>
  </si>
  <si>
    <t>900600201</t>
  </si>
  <si>
    <t xml:space="preserve">Zimní údržba komunikace. Výměra 3287 m2  </t>
  </si>
  <si>
    <t>-1955475326</t>
  </si>
  <si>
    <t>900600203</t>
  </si>
  <si>
    <t>Provedení pasportizace objektů dotčených stavbou</t>
  </si>
  <si>
    <t xml:space="preserve">"před zahájením stavby a repasport stejných objektů po dokončení stavby "   </t>
  </si>
  <si>
    <t xml:space="preserve">" opravněnou osobou (soudním znalcem)"   </t>
  </si>
  <si>
    <t xml:space="preserve">" Předání "   </t>
  </si>
  <si>
    <t xml:space="preserve">"2x....v tištěné podobě"   </t>
  </si>
  <si>
    <t xml:space="preserve">"2x....v digitální podobě"   </t>
  </si>
  <si>
    <t>OST.1</t>
  </si>
  <si>
    <t>Ostatní - PŘÍPOJKA NN PRO ČS1</t>
  </si>
  <si>
    <t>012303000</t>
  </si>
  <si>
    <t>Geodetické práce po výstavbě</t>
  </si>
  <si>
    <t>-46475685</t>
  </si>
  <si>
    <t>013254000</t>
  </si>
  <si>
    <t>Dokumentace skutečného provedení stavby</t>
  </si>
  <si>
    <t>-146496220</t>
  </si>
  <si>
    <t>043002000</t>
  </si>
  <si>
    <t>Zkoušky a ostatní měření</t>
  </si>
  <si>
    <t>-1313612069</t>
  </si>
  <si>
    <t>045002000</t>
  </si>
  <si>
    <t>Kompletační a koordinační činnost</t>
  </si>
  <si>
    <t>2015956100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</si>
</sst>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2" fillId="0" borderId="0" xfId="20" applyFont="1" applyAlignment="1">
      <alignment horizontal="center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6" fillId="0" borderId="10" xfId="0" applyNumberFormat="1" applyFont="1" applyBorder="1" applyAlignment="1" applyProtection="1">
      <alignment/>
      <protection/>
    </xf>
    <xf numFmtId="166" fontId="36" fillId="0" borderId="11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 wrapText="1"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0" fontId="29" fillId="0" borderId="0" xfId="0" applyFont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M10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3" t="s">
        <v>14</v>
      </c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3"/>
      <c r="AQ5" s="23"/>
      <c r="AR5" s="21"/>
      <c r="BE5" s="280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85" t="s">
        <v>17</v>
      </c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3"/>
      <c r="AQ6" s="23"/>
      <c r="AR6" s="21"/>
      <c r="BE6" s="281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81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81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81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81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81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1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81"/>
      <c r="BS13" s="18" t="s">
        <v>6</v>
      </c>
    </row>
    <row r="14" spans="2:71" ht="12.75">
      <c r="B14" s="22"/>
      <c r="C14" s="23"/>
      <c r="D14" s="23"/>
      <c r="E14" s="286" t="s">
        <v>29</v>
      </c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81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1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81"/>
      <c r="BS16" s="18" t="s">
        <v>4</v>
      </c>
    </row>
    <row r="17" spans="2:71" s="1" customFormat="1" ht="18.4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81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1"/>
      <c r="BS18" s="18" t="s">
        <v>6</v>
      </c>
    </row>
    <row r="19" spans="2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81"/>
      <c r="BS19" s="18" t="s">
        <v>6</v>
      </c>
    </row>
    <row r="20" spans="2:71" s="1" customFormat="1" ht="18.4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81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1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1"/>
    </row>
    <row r="23" spans="2:57" s="1" customFormat="1" ht="108" customHeight="1">
      <c r="B23" s="22"/>
      <c r="C23" s="23"/>
      <c r="D23" s="23"/>
      <c r="E23" s="288" t="s">
        <v>36</v>
      </c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3"/>
      <c r="AP23" s="23"/>
      <c r="AQ23" s="23"/>
      <c r="AR23" s="21"/>
      <c r="BE23" s="281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1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81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89">
        <f>ROUND(AG94,2)</f>
        <v>0</v>
      </c>
      <c r="AL26" s="290"/>
      <c r="AM26" s="290"/>
      <c r="AN26" s="290"/>
      <c r="AO26" s="290"/>
      <c r="AP26" s="37"/>
      <c r="AQ26" s="37"/>
      <c r="AR26" s="40"/>
      <c r="BE26" s="281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81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1" t="s">
        <v>38</v>
      </c>
      <c r="M28" s="291"/>
      <c r="N28" s="291"/>
      <c r="O28" s="291"/>
      <c r="P28" s="291"/>
      <c r="Q28" s="37"/>
      <c r="R28" s="37"/>
      <c r="S28" s="37"/>
      <c r="T28" s="37"/>
      <c r="U28" s="37"/>
      <c r="V28" s="37"/>
      <c r="W28" s="291" t="s">
        <v>39</v>
      </c>
      <c r="X28" s="291"/>
      <c r="Y28" s="291"/>
      <c r="Z28" s="291"/>
      <c r="AA28" s="291"/>
      <c r="AB28" s="291"/>
      <c r="AC28" s="291"/>
      <c r="AD28" s="291"/>
      <c r="AE28" s="291"/>
      <c r="AF28" s="37"/>
      <c r="AG28" s="37"/>
      <c r="AH28" s="37"/>
      <c r="AI28" s="37"/>
      <c r="AJ28" s="37"/>
      <c r="AK28" s="291" t="s">
        <v>40</v>
      </c>
      <c r="AL28" s="291"/>
      <c r="AM28" s="291"/>
      <c r="AN28" s="291"/>
      <c r="AO28" s="291"/>
      <c r="AP28" s="37"/>
      <c r="AQ28" s="37"/>
      <c r="AR28" s="40"/>
      <c r="BE28" s="281"/>
    </row>
    <row r="29" spans="2:57" s="3" customFormat="1" ht="14.45" customHeight="1">
      <c r="B29" s="41"/>
      <c r="C29" s="42"/>
      <c r="D29" s="30" t="s">
        <v>41</v>
      </c>
      <c r="E29" s="42"/>
      <c r="F29" s="30" t="s">
        <v>42</v>
      </c>
      <c r="G29" s="42"/>
      <c r="H29" s="42"/>
      <c r="I29" s="42"/>
      <c r="J29" s="42"/>
      <c r="K29" s="42"/>
      <c r="L29" s="294">
        <v>0.21</v>
      </c>
      <c r="M29" s="293"/>
      <c r="N29" s="293"/>
      <c r="O29" s="293"/>
      <c r="P29" s="293"/>
      <c r="Q29" s="42"/>
      <c r="R29" s="42"/>
      <c r="S29" s="42"/>
      <c r="T29" s="42"/>
      <c r="U29" s="42"/>
      <c r="V29" s="42"/>
      <c r="W29" s="292">
        <f>ROUND(AZ94,2)</f>
        <v>0</v>
      </c>
      <c r="X29" s="293"/>
      <c r="Y29" s="293"/>
      <c r="Z29" s="293"/>
      <c r="AA29" s="293"/>
      <c r="AB29" s="293"/>
      <c r="AC29" s="293"/>
      <c r="AD29" s="293"/>
      <c r="AE29" s="293"/>
      <c r="AF29" s="42"/>
      <c r="AG29" s="42"/>
      <c r="AH29" s="42"/>
      <c r="AI29" s="42"/>
      <c r="AJ29" s="42"/>
      <c r="AK29" s="292">
        <f>ROUND(AV94,2)</f>
        <v>0</v>
      </c>
      <c r="AL29" s="293"/>
      <c r="AM29" s="293"/>
      <c r="AN29" s="293"/>
      <c r="AO29" s="293"/>
      <c r="AP29" s="42"/>
      <c r="AQ29" s="42"/>
      <c r="AR29" s="43"/>
      <c r="BE29" s="282"/>
    </row>
    <row r="30" spans="2:57" s="3" customFormat="1" ht="14.45" customHeight="1">
      <c r="B30" s="41"/>
      <c r="C30" s="42"/>
      <c r="D30" s="42"/>
      <c r="E30" s="42"/>
      <c r="F30" s="30" t="s">
        <v>43</v>
      </c>
      <c r="G30" s="42"/>
      <c r="H30" s="42"/>
      <c r="I30" s="42"/>
      <c r="J30" s="42"/>
      <c r="K30" s="42"/>
      <c r="L30" s="294">
        <v>0.1</v>
      </c>
      <c r="M30" s="293"/>
      <c r="N30" s="293"/>
      <c r="O30" s="293"/>
      <c r="P30" s="293"/>
      <c r="Q30" s="42"/>
      <c r="R30" s="42"/>
      <c r="S30" s="42"/>
      <c r="T30" s="42"/>
      <c r="U30" s="42"/>
      <c r="V30" s="42"/>
      <c r="W30" s="292">
        <f>ROUND(BA94,2)</f>
        <v>0</v>
      </c>
      <c r="X30" s="293"/>
      <c r="Y30" s="293"/>
      <c r="Z30" s="293"/>
      <c r="AA30" s="293"/>
      <c r="AB30" s="293"/>
      <c r="AC30" s="293"/>
      <c r="AD30" s="293"/>
      <c r="AE30" s="293"/>
      <c r="AF30" s="42"/>
      <c r="AG30" s="42"/>
      <c r="AH30" s="42"/>
      <c r="AI30" s="42"/>
      <c r="AJ30" s="42"/>
      <c r="AK30" s="292">
        <f>ROUND(AW94,2)</f>
        <v>0</v>
      </c>
      <c r="AL30" s="293"/>
      <c r="AM30" s="293"/>
      <c r="AN30" s="293"/>
      <c r="AO30" s="293"/>
      <c r="AP30" s="42"/>
      <c r="AQ30" s="42"/>
      <c r="AR30" s="43"/>
      <c r="BE30" s="282"/>
    </row>
    <row r="31" spans="2:57" s="3" customFormat="1" ht="14.45" customHeight="1" hidden="1">
      <c r="B31" s="41"/>
      <c r="C31" s="42"/>
      <c r="D31" s="42"/>
      <c r="E31" s="42"/>
      <c r="F31" s="30" t="s">
        <v>44</v>
      </c>
      <c r="G31" s="42"/>
      <c r="H31" s="42"/>
      <c r="I31" s="42"/>
      <c r="J31" s="42"/>
      <c r="K31" s="42"/>
      <c r="L31" s="294">
        <v>0.21</v>
      </c>
      <c r="M31" s="293"/>
      <c r="N31" s="293"/>
      <c r="O31" s="293"/>
      <c r="P31" s="293"/>
      <c r="Q31" s="42"/>
      <c r="R31" s="42"/>
      <c r="S31" s="42"/>
      <c r="T31" s="42"/>
      <c r="U31" s="42"/>
      <c r="V31" s="42"/>
      <c r="W31" s="292">
        <f>ROUND(BB94,2)</f>
        <v>0</v>
      </c>
      <c r="X31" s="293"/>
      <c r="Y31" s="293"/>
      <c r="Z31" s="293"/>
      <c r="AA31" s="293"/>
      <c r="AB31" s="293"/>
      <c r="AC31" s="293"/>
      <c r="AD31" s="293"/>
      <c r="AE31" s="293"/>
      <c r="AF31" s="42"/>
      <c r="AG31" s="42"/>
      <c r="AH31" s="42"/>
      <c r="AI31" s="42"/>
      <c r="AJ31" s="42"/>
      <c r="AK31" s="292">
        <v>0</v>
      </c>
      <c r="AL31" s="293"/>
      <c r="AM31" s="293"/>
      <c r="AN31" s="293"/>
      <c r="AO31" s="293"/>
      <c r="AP31" s="42"/>
      <c r="AQ31" s="42"/>
      <c r="AR31" s="43"/>
      <c r="BE31" s="282"/>
    </row>
    <row r="32" spans="2:57" s="3" customFormat="1" ht="14.45" customHeight="1" hidden="1">
      <c r="B32" s="41"/>
      <c r="C32" s="42"/>
      <c r="D32" s="42"/>
      <c r="E32" s="42"/>
      <c r="F32" s="30" t="s">
        <v>45</v>
      </c>
      <c r="G32" s="42"/>
      <c r="H32" s="42"/>
      <c r="I32" s="42"/>
      <c r="J32" s="42"/>
      <c r="K32" s="42"/>
      <c r="L32" s="294">
        <v>0.1</v>
      </c>
      <c r="M32" s="293"/>
      <c r="N32" s="293"/>
      <c r="O32" s="293"/>
      <c r="P32" s="293"/>
      <c r="Q32" s="42"/>
      <c r="R32" s="42"/>
      <c r="S32" s="42"/>
      <c r="T32" s="42"/>
      <c r="U32" s="42"/>
      <c r="V32" s="42"/>
      <c r="W32" s="292">
        <f>ROUND(BC94,2)</f>
        <v>0</v>
      </c>
      <c r="X32" s="293"/>
      <c r="Y32" s="293"/>
      <c r="Z32" s="293"/>
      <c r="AA32" s="293"/>
      <c r="AB32" s="293"/>
      <c r="AC32" s="293"/>
      <c r="AD32" s="293"/>
      <c r="AE32" s="293"/>
      <c r="AF32" s="42"/>
      <c r="AG32" s="42"/>
      <c r="AH32" s="42"/>
      <c r="AI32" s="42"/>
      <c r="AJ32" s="42"/>
      <c r="AK32" s="292">
        <v>0</v>
      </c>
      <c r="AL32" s="293"/>
      <c r="AM32" s="293"/>
      <c r="AN32" s="293"/>
      <c r="AO32" s="293"/>
      <c r="AP32" s="42"/>
      <c r="AQ32" s="42"/>
      <c r="AR32" s="43"/>
      <c r="BE32" s="282"/>
    </row>
    <row r="33" spans="2:57" s="3" customFormat="1" ht="14.45" customHeight="1" hidden="1">
      <c r="B33" s="41"/>
      <c r="C33" s="42"/>
      <c r="D33" s="42"/>
      <c r="E33" s="42"/>
      <c r="F33" s="30" t="s">
        <v>46</v>
      </c>
      <c r="G33" s="42"/>
      <c r="H33" s="42"/>
      <c r="I33" s="42"/>
      <c r="J33" s="42"/>
      <c r="K33" s="42"/>
      <c r="L33" s="294">
        <v>0</v>
      </c>
      <c r="M33" s="293"/>
      <c r="N33" s="293"/>
      <c r="O33" s="293"/>
      <c r="P33" s="293"/>
      <c r="Q33" s="42"/>
      <c r="R33" s="42"/>
      <c r="S33" s="42"/>
      <c r="T33" s="42"/>
      <c r="U33" s="42"/>
      <c r="V33" s="42"/>
      <c r="W33" s="292">
        <f>ROUND(BD94,2)</f>
        <v>0</v>
      </c>
      <c r="X33" s="293"/>
      <c r="Y33" s="293"/>
      <c r="Z33" s="293"/>
      <c r="AA33" s="293"/>
      <c r="AB33" s="293"/>
      <c r="AC33" s="293"/>
      <c r="AD33" s="293"/>
      <c r="AE33" s="293"/>
      <c r="AF33" s="42"/>
      <c r="AG33" s="42"/>
      <c r="AH33" s="42"/>
      <c r="AI33" s="42"/>
      <c r="AJ33" s="42"/>
      <c r="AK33" s="292">
        <v>0</v>
      </c>
      <c r="AL33" s="293"/>
      <c r="AM33" s="293"/>
      <c r="AN33" s="293"/>
      <c r="AO33" s="293"/>
      <c r="AP33" s="42"/>
      <c r="AQ33" s="42"/>
      <c r="AR33" s="43"/>
      <c r="BE33" s="282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81"/>
    </row>
    <row r="35" spans="1:57" s="2" customFormat="1" ht="25.9" customHeight="1">
      <c r="A35" s="35"/>
      <c r="B35" s="36"/>
      <c r="C35" s="44"/>
      <c r="D35" s="45" t="s">
        <v>47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48</v>
      </c>
      <c r="U35" s="46"/>
      <c r="V35" s="46"/>
      <c r="W35" s="46"/>
      <c r="X35" s="298" t="s">
        <v>49</v>
      </c>
      <c r="Y35" s="296"/>
      <c r="Z35" s="296"/>
      <c r="AA35" s="296"/>
      <c r="AB35" s="296"/>
      <c r="AC35" s="46"/>
      <c r="AD35" s="46"/>
      <c r="AE35" s="46"/>
      <c r="AF35" s="46"/>
      <c r="AG35" s="46"/>
      <c r="AH35" s="46"/>
      <c r="AI35" s="46"/>
      <c r="AJ35" s="46"/>
      <c r="AK35" s="295">
        <f>SUM(AK26:AK33)</f>
        <v>0</v>
      </c>
      <c r="AL35" s="296"/>
      <c r="AM35" s="296"/>
      <c r="AN35" s="296"/>
      <c r="AO35" s="297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50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51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52</v>
      </c>
      <c r="AI60" s="39"/>
      <c r="AJ60" s="39"/>
      <c r="AK60" s="39"/>
      <c r="AL60" s="39"/>
      <c r="AM60" s="53" t="s">
        <v>53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54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55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52</v>
      </c>
      <c r="AI75" s="39"/>
      <c r="AJ75" s="39"/>
      <c r="AK75" s="39"/>
      <c r="AL75" s="39"/>
      <c r="AM75" s="53" t="s">
        <v>53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20021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77" t="str">
        <f>K6</f>
        <v>BRNO, ZELNÁ - SPLAŠKOVÁ KANALIZACE</v>
      </c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Brno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06" t="str">
        <f>IF(AN8="","",AN8)</f>
        <v>24. 4. 2020</v>
      </c>
      <c r="AN87" s="306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Statutární město Brno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307" t="str">
        <f>IF(E17="","",E17)</f>
        <v>PROVO spol. s r.o.</v>
      </c>
      <c r="AN89" s="308"/>
      <c r="AO89" s="308"/>
      <c r="AP89" s="308"/>
      <c r="AQ89" s="37"/>
      <c r="AR89" s="40"/>
      <c r="AS89" s="311" t="s">
        <v>57</v>
      </c>
      <c r="AT89" s="312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307" t="str">
        <f>IF(E20="","",E20)</f>
        <v>Obrtel M.</v>
      </c>
      <c r="AN90" s="308"/>
      <c r="AO90" s="308"/>
      <c r="AP90" s="308"/>
      <c r="AQ90" s="37"/>
      <c r="AR90" s="40"/>
      <c r="AS90" s="313"/>
      <c r="AT90" s="314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15"/>
      <c r="AT91" s="316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72" t="s">
        <v>58</v>
      </c>
      <c r="D92" s="273"/>
      <c r="E92" s="273"/>
      <c r="F92" s="273"/>
      <c r="G92" s="273"/>
      <c r="H92" s="74"/>
      <c r="I92" s="276" t="s">
        <v>59</v>
      </c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304" t="s">
        <v>60</v>
      </c>
      <c r="AH92" s="273"/>
      <c r="AI92" s="273"/>
      <c r="AJ92" s="273"/>
      <c r="AK92" s="273"/>
      <c r="AL92" s="273"/>
      <c r="AM92" s="273"/>
      <c r="AN92" s="276" t="s">
        <v>61</v>
      </c>
      <c r="AO92" s="273"/>
      <c r="AP92" s="310"/>
      <c r="AQ92" s="75" t="s">
        <v>62</v>
      </c>
      <c r="AR92" s="40"/>
      <c r="AS92" s="76" t="s">
        <v>63</v>
      </c>
      <c r="AT92" s="77" t="s">
        <v>64</v>
      </c>
      <c r="AU92" s="77" t="s">
        <v>65</v>
      </c>
      <c r="AV92" s="77" t="s">
        <v>66</v>
      </c>
      <c r="AW92" s="77" t="s">
        <v>67</v>
      </c>
      <c r="AX92" s="77" t="s">
        <v>68</v>
      </c>
      <c r="AY92" s="77" t="s">
        <v>69</v>
      </c>
      <c r="AZ92" s="77" t="s">
        <v>70</v>
      </c>
      <c r="BA92" s="77" t="s">
        <v>71</v>
      </c>
      <c r="BB92" s="77" t="s">
        <v>72</v>
      </c>
      <c r="BC92" s="77" t="s">
        <v>73</v>
      </c>
      <c r="BD92" s="78" t="s">
        <v>74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75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79">
        <f>ROUND(AG95+AG104+AG107,2)</f>
        <v>0</v>
      </c>
      <c r="AH94" s="279"/>
      <c r="AI94" s="279"/>
      <c r="AJ94" s="279"/>
      <c r="AK94" s="279"/>
      <c r="AL94" s="279"/>
      <c r="AM94" s="279"/>
      <c r="AN94" s="317">
        <f aca="true" t="shared" si="0" ref="AN94:AN107">SUM(AG94,AT94)</f>
        <v>0</v>
      </c>
      <c r="AO94" s="317"/>
      <c r="AP94" s="317"/>
      <c r="AQ94" s="86" t="s">
        <v>1</v>
      </c>
      <c r="AR94" s="87"/>
      <c r="AS94" s="88">
        <f>ROUND(AS95+AS104+AS107,2)</f>
        <v>0</v>
      </c>
      <c r="AT94" s="89">
        <f aca="true" t="shared" si="1" ref="AT94:AT107">ROUND(SUM(AV94:AW94),2)</f>
        <v>0</v>
      </c>
      <c r="AU94" s="90">
        <f>ROUND(AU95+AU104+AU107,5)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ROUND(AZ95+AZ104+AZ107,2)</f>
        <v>0</v>
      </c>
      <c r="BA94" s="89">
        <f>ROUND(BA95+BA104+BA107,2)</f>
        <v>0</v>
      </c>
      <c r="BB94" s="89">
        <f>ROUND(BB95+BB104+BB107,2)</f>
        <v>0</v>
      </c>
      <c r="BC94" s="89">
        <f>ROUND(BC95+BC104+BC107,2)</f>
        <v>0</v>
      </c>
      <c r="BD94" s="91">
        <f>ROUND(BD95+BD104+BD107,2)</f>
        <v>0</v>
      </c>
      <c r="BS94" s="92" t="s">
        <v>76</v>
      </c>
      <c r="BT94" s="92" t="s">
        <v>77</v>
      </c>
      <c r="BU94" s="93" t="s">
        <v>78</v>
      </c>
      <c r="BV94" s="92" t="s">
        <v>79</v>
      </c>
      <c r="BW94" s="92" t="s">
        <v>5</v>
      </c>
      <c r="BX94" s="92" t="s">
        <v>80</v>
      </c>
      <c r="CL94" s="92" t="s">
        <v>1</v>
      </c>
    </row>
    <row r="95" spans="2:91" s="7" customFormat="1" ht="16.5" customHeight="1">
      <c r="B95" s="94"/>
      <c r="C95" s="95"/>
      <c r="D95" s="274" t="s">
        <v>81</v>
      </c>
      <c r="E95" s="274"/>
      <c r="F95" s="274"/>
      <c r="G95" s="274"/>
      <c r="H95" s="274"/>
      <c r="I95" s="96"/>
      <c r="J95" s="274" t="s">
        <v>82</v>
      </c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302">
        <f>ROUND(AG96+SUM(AG101:AG103),2)</f>
        <v>0</v>
      </c>
      <c r="AH95" s="303"/>
      <c r="AI95" s="303"/>
      <c r="AJ95" s="303"/>
      <c r="AK95" s="303"/>
      <c r="AL95" s="303"/>
      <c r="AM95" s="303"/>
      <c r="AN95" s="309">
        <f t="shared" si="0"/>
        <v>0</v>
      </c>
      <c r="AO95" s="303"/>
      <c r="AP95" s="303"/>
      <c r="AQ95" s="97" t="s">
        <v>83</v>
      </c>
      <c r="AR95" s="98"/>
      <c r="AS95" s="99">
        <f>ROUND(AS96+SUM(AS101:AS103),2)</f>
        <v>0</v>
      </c>
      <c r="AT95" s="100">
        <f t="shared" si="1"/>
        <v>0</v>
      </c>
      <c r="AU95" s="101">
        <f>ROUND(AU96+SUM(AU101:AU103),5)</f>
        <v>0</v>
      </c>
      <c r="AV95" s="100">
        <f>ROUND(AZ95*L29,2)</f>
        <v>0</v>
      </c>
      <c r="AW95" s="100">
        <f>ROUND(BA95*L30,2)</f>
        <v>0</v>
      </c>
      <c r="AX95" s="100">
        <f>ROUND(BB95*L29,2)</f>
        <v>0</v>
      </c>
      <c r="AY95" s="100">
        <f>ROUND(BC95*L30,2)</f>
        <v>0</v>
      </c>
      <c r="AZ95" s="100">
        <f>ROUND(AZ96+SUM(AZ101:AZ103),2)</f>
        <v>0</v>
      </c>
      <c r="BA95" s="100">
        <f>ROUND(BA96+SUM(BA101:BA103),2)</f>
        <v>0</v>
      </c>
      <c r="BB95" s="100">
        <f>ROUND(BB96+SUM(BB101:BB103),2)</f>
        <v>0</v>
      </c>
      <c r="BC95" s="100">
        <f>ROUND(BC96+SUM(BC101:BC103),2)</f>
        <v>0</v>
      </c>
      <c r="BD95" s="102">
        <f>ROUND(BD96+SUM(BD101:BD103),2)</f>
        <v>0</v>
      </c>
      <c r="BS95" s="103" t="s">
        <v>76</v>
      </c>
      <c r="BT95" s="103" t="s">
        <v>84</v>
      </c>
      <c r="BU95" s="103" t="s">
        <v>78</v>
      </c>
      <c r="BV95" s="103" t="s">
        <v>79</v>
      </c>
      <c r="BW95" s="103" t="s">
        <v>85</v>
      </c>
      <c r="BX95" s="103" t="s">
        <v>5</v>
      </c>
      <c r="CL95" s="103" t="s">
        <v>1</v>
      </c>
      <c r="CM95" s="103" t="s">
        <v>86</v>
      </c>
    </row>
    <row r="96" spans="2:90" s="4" customFormat="1" ht="16.5" customHeight="1">
      <c r="B96" s="59"/>
      <c r="C96" s="104"/>
      <c r="D96" s="104"/>
      <c r="E96" s="275" t="s">
        <v>87</v>
      </c>
      <c r="F96" s="275"/>
      <c r="G96" s="275"/>
      <c r="H96" s="275"/>
      <c r="I96" s="275"/>
      <c r="J96" s="104"/>
      <c r="K96" s="275" t="s">
        <v>88</v>
      </c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305">
        <f>ROUND(SUM(AG97:AG100),2)</f>
        <v>0</v>
      </c>
      <c r="AH96" s="301"/>
      <c r="AI96" s="301"/>
      <c r="AJ96" s="301"/>
      <c r="AK96" s="301"/>
      <c r="AL96" s="301"/>
      <c r="AM96" s="301"/>
      <c r="AN96" s="300">
        <f t="shared" si="0"/>
        <v>0</v>
      </c>
      <c r="AO96" s="301"/>
      <c r="AP96" s="301"/>
      <c r="AQ96" s="105" t="s">
        <v>89</v>
      </c>
      <c r="AR96" s="61"/>
      <c r="AS96" s="106">
        <f>ROUND(SUM(AS97:AS100),2)</f>
        <v>0</v>
      </c>
      <c r="AT96" s="107">
        <f t="shared" si="1"/>
        <v>0</v>
      </c>
      <c r="AU96" s="108">
        <f>ROUND(SUM(AU97:AU100),5)</f>
        <v>0</v>
      </c>
      <c r="AV96" s="107">
        <f>ROUND(AZ96*L29,2)</f>
        <v>0</v>
      </c>
      <c r="AW96" s="107">
        <f>ROUND(BA96*L30,2)</f>
        <v>0</v>
      </c>
      <c r="AX96" s="107">
        <f>ROUND(BB96*L29,2)</f>
        <v>0</v>
      </c>
      <c r="AY96" s="107">
        <f>ROUND(BC96*L30,2)</f>
        <v>0</v>
      </c>
      <c r="AZ96" s="107">
        <f>ROUND(SUM(AZ97:AZ100),2)</f>
        <v>0</v>
      </c>
      <c r="BA96" s="107">
        <f>ROUND(SUM(BA97:BA100),2)</f>
        <v>0</v>
      </c>
      <c r="BB96" s="107">
        <f>ROUND(SUM(BB97:BB100),2)</f>
        <v>0</v>
      </c>
      <c r="BC96" s="107">
        <f>ROUND(SUM(BC97:BC100),2)</f>
        <v>0</v>
      </c>
      <c r="BD96" s="109">
        <f>ROUND(SUM(BD97:BD100),2)</f>
        <v>0</v>
      </c>
      <c r="BS96" s="110" t="s">
        <v>76</v>
      </c>
      <c r="BT96" s="110" t="s">
        <v>86</v>
      </c>
      <c r="BU96" s="110" t="s">
        <v>78</v>
      </c>
      <c r="BV96" s="110" t="s">
        <v>79</v>
      </c>
      <c r="BW96" s="110" t="s">
        <v>90</v>
      </c>
      <c r="BX96" s="110" t="s">
        <v>85</v>
      </c>
      <c r="CL96" s="110" t="s">
        <v>91</v>
      </c>
    </row>
    <row r="97" spans="1:90" s="4" customFormat="1" ht="23.25" customHeight="1">
      <c r="A97" s="111" t="s">
        <v>92</v>
      </c>
      <c r="B97" s="59"/>
      <c r="C97" s="104"/>
      <c r="D97" s="104"/>
      <c r="E97" s="104"/>
      <c r="F97" s="275" t="s">
        <v>93</v>
      </c>
      <c r="G97" s="275"/>
      <c r="H97" s="275"/>
      <c r="I97" s="275"/>
      <c r="J97" s="275"/>
      <c r="K97" s="104"/>
      <c r="L97" s="275" t="s">
        <v>94</v>
      </c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  <c r="Y97" s="275"/>
      <c r="Z97" s="275"/>
      <c r="AA97" s="275"/>
      <c r="AB97" s="275"/>
      <c r="AC97" s="275"/>
      <c r="AD97" s="275"/>
      <c r="AE97" s="275"/>
      <c r="AF97" s="275"/>
      <c r="AG97" s="300">
        <f>'SO 310.1 - splašková kana...'!J34</f>
        <v>0</v>
      </c>
      <c r="AH97" s="301"/>
      <c r="AI97" s="301"/>
      <c r="AJ97" s="301"/>
      <c r="AK97" s="301"/>
      <c r="AL97" s="301"/>
      <c r="AM97" s="301"/>
      <c r="AN97" s="300">
        <f t="shared" si="0"/>
        <v>0</v>
      </c>
      <c r="AO97" s="301"/>
      <c r="AP97" s="301"/>
      <c r="AQ97" s="105" t="s">
        <v>89</v>
      </c>
      <c r="AR97" s="61"/>
      <c r="AS97" s="106">
        <v>0</v>
      </c>
      <c r="AT97" s="107">
        <f t="shared" si="1"/>
        <v>0</v>
      </c>
      <c r="AU97" s="108">
        <f>'SO 310.1 - splašková kana...'!P132</f>
        <v>0</v>
      </c>
      <c r="AV97" s="107">
        <f>'SO 310.1 - splašková kana...'!J37</f>
        <v>0</v>
      </c>
      <c r="AW97" s="107">
        <f>'SO 310.1 - splašková kana...'!J38</f>
        <v>0</v>
      </c>
      <c r="AX97" s="107">
        <f>'SO 310.1 - splašková kana...'!J39</f>
        <v>0</v>
      </c>
      <c r="AY97" s="107">
        <f>'SO 310.1 - splašková kana...'!J40</f>
        <v>0</v>
      </c>
      <c r="AZ97" s="107">
        <f>'SO 310.1 - splašková kana...'!F37</f>
        <v>0</v>
      </c>
      <c r="BA97" s="107">
        <f>'SO 310.1 - splašková kana...'!F38</f>
        <v>0</v>
      </c>
      <c r="BB97" s="107">
        <f>'SO 310.1 - splašková kana...'!F39</f>
        <v>0</v>
      </c>
      <c r="BC97" s="107">
        <f>'SO 310.1 - splašková kana...'!F40</f>
        <v>0</v>
      </c>
      <c r="BD97" s="109">
        <f>'SO 310.1 - splašková kana...'!F41</f>
        <v>0</v>
      </c>
      <c r="BT97" s="110" t="s">
        <v>95</v>
      </c>
      <c r="BV97" s="110" t="s">
        <v>79</v>
      </c>
      <c r="BW97" s="110" t="s">
        <v>96</v>
      </c>
      <c r="BX97" s="110" t="s">
        <v>90</v>
      </c>
      <c r="CL97" s="110" t="s">
        <v>91</v>
      </c>
    </row>
    <row r="98" spans="1:90" s="4" customFormat="1" ht="23.25" customHeight="1">
      <c r="A98" s="111" t="s">
        <v>92</v>
      </c>
      <c r="B98" s="59"/>
      <c r="C98" s="104"/>
      <c r="D98" s="104"/>
      <c r="E98" s="104"/>
      <c r="F98" s="275" t="s">
        <v>97</v>
      </c>
      <c r="G98" s="275"/>
      <c r="H98" s="275"/>
      <c r="I98" s="275"/>
      <c r="J98" s="275"/>
      <c r="K98" s="104"/>
      <c r="L98" s="275" t="s">
        <v>98</v>
      </c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300">
        <f>'SO 310.2 - zapravení vozo...'!J34</f>
        <v>0</v>
      </c>
      <c r="AH98" s="301"/>
      <c r="AI98" s="301"/>
      <c r="AJ98" s="301"/>
      <c r="AK98" s="301"/>
      <c r="AL98" s="301"/>
      <c r="AM98" s="301"/>
      <c r="AN98" s="300">
        <f t="shared" si="0"/>
        <v>0</v>
      </c>
      <c r="AO98" s="301"/>
      <c r="AP98" s="301"/>
      <c r="AQ98" s="105" t="s">
        <v>89</v>
      </c>
      <c r="AR98" s="61"/>
      <c r="AS98" s="106">
        <v>0</v>
      </c>
      <c r="AT98" s="107">
        <f t="shared" si="1"/>
        <v>0</v>
      </c>
      <c r="AU98" s="108">
        <f>'SO 310.2 - zapravení vozo...'!P131</f>
        <v>0</v>
      </c>
      <c r="AV98" s="107">
        <f>'SO 310.2 - zapravení vozo...'!J37</f>
        <v>0</v>
      </c>
      <c r="AW98" s="107">
        <f>'SO 310.2 - zapravení vozo...'!J38</f>
        <v>0</v>
      </c>
      <c r="AX98" s="107">
        <f>'SO 310.2 - zapravení vozo...'!J39</f>
        <v>0</v>
      </c>
      <c r="AY98" s="107">
        <f>'SO 310.2 - zapravení vozo...'!J40</f>
        <v>0</v>
      </c>
      <c r="AZ98" s="107">
        <f>'SO 310.2 - zapravení vozo...'!F37</f>
        <v>0</v>
      </c>
      <c r="BA98" s="107">
        <f>'SO 310.2 - zapravení vozo...'!F38</f>
        <v>0</v>
      </c>
      <c r="BB98" s="107">
        <f>'SO 310.2 - zapravení vozo...'!F39</f>
        <v>0</v>
      </c>
      <c r="BC98" s="107">
        <f>'SO 310.2 - zapravení vozo...'!F40</f>
        <v>0</v>
      </c>
      <c r="BD98" s="109">
        <f>'SO 310.2 - zapravení vozo...'!F41</f>
        <v>0</v>
      </c>
      <c r="BT98" s="110" t="s">
        <v>95</v>
      </c>
      <c r="BV98" s="110" t="s">
        <v>79</v>
      </c>
      <c r="BW98" s="110" t="s">
        <v>99</v>
      </c>
      <c r="BX98" s="110" t="s">
        <v>90</v>
      </c>
      <c r="CL98" s="110" t="s">
        <v>100</v>
      </c>
    </row>
    <row r="99" spans="1:90" s="4" customFormat="1" ht="23.25" customHeight="1">
      <c r="A99" s="111" t="s">
        <v>92</v>
      </c>
      <c r="B99" s="59"/>
      <c r="C99" s="104"/>
      <c r="D99" s="104"/>
      <c r="E99" s="104"/>
      <c r="F99" s="275" t="s">
        <v>101</v>
      </c>
      <c r="G99" s="275"/>
      <c r="H99" s="275"/>
      <c r="I99" s="275"/>
      <c r="J99" s="275"/>
      <c r="K99" s="104"/>
      <c r="L99" s="275" t="s">
        <v>102</v>
      </c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300">
        <f>'SO 310.3 - zapravení vozo...'!J34</f>
        <v>0</v>
      </c>
      <c r="AH99" s="301"/>
      <c r="AI99" s="301"/>
      <c r="AJ99" s="301"/>
      <c r="AK99" s="301"/>
      <c r="AL99" s="301"/>
      <c r="AM99" s="301"/>
      <c r="AN99" s="300">
        <f t="shared" si="0"/>
        <v>0</v>
      </c>
      <c r="AO99" s="301"/>
      <c r="AP99" s="301"/>
      <c r="AQ99" s="105" t="s">
        <v>89</v>
      </c>
      <c r="AR99" s="61"/>
      <c r="AS99" s="106">
        <v>0</v>
      </c>
      <c r="AT99" s="107">
        <f t="shared" si="1"/>
        <v>0</v>
      </c>
      <c r="AU99" s="108">
        <f>'SO 310.3 - zapravení vozo...'!P131</f>
        <v>0</v>
      </c>
      <c r="AV99" s="107">
        <f>'SO 310.3 - zapravení vozo...'!J37</f>
        <v>0</v>
      </c>
      <c r="AW99" s="107">
        <f>'SO 310.3 - zapravení vozo...'!J38</f>
        <v>0</v>
      </c>
      <c r="AX99" s="107">
        <f>'SO 310.3 - zapravení vozo...'!J39</f>
        <v>0</v>
      </c>
      <c r="AY99" s="107">
        <f>'SO 310.3 - zapravení vozo...'!J40</f>
        <v>0</v>
      </c>
      <c r="AZ99" s="107">
        <f>'SO 310.3 - zapravení vozo...'!F37</f>
        <v>0</v>
      </c>
      <c r="BA99" s="107">
        <f>'SO 310.3 - zapravení vozo...'!F38</f>
        <v>0</v>
      </c>
      <c r="BB99" s="107">
        <f>'SO 310.3 - zapravení vozo...'!F39</f>
        <v>0</v>
      </c>
      <c r="BC99" s="107">
        <f>'SO 310.3 - zapravení vozo...'!F40</f>
        <v>0</v>
      </c>
      <c r="BD99" s="109">
        <f>'SO 310.3 - zapravení vozo...'!F41</f>
        <v>0</v>
      </c>
      <c r="BT99" s="110" t="s">
        <v>95</v>
      </c>
      <c r="BV99" s="110" t="s">
        <v>79</v>
      </c>
      <c r="BW99" s="110" t="s">
        <v>103</v>
      </c>
      <c r="BX99" s="110" t="s">
        <v>90</v>
      </c>
      <c r="CL99" s="110" t="s">
        <v>104</v>
      </c>
    </row>
    <row r="100" spans="1:90" s="4" customFormat="1" ht="23.25" customHeight="1">
      <c r="A100" s="111" t="s">
        <v>92</v>
      </c>
      <c r="B100" s="59"/>
      <c r="C100" s="104"/>
      <c r="D100" s="104"/>
      <c r="E100" s="104"/>
      <c r="F100" s="275" t="s">
        <v>105</v>
      </c>
      <c r="G100" s="275"/>
      <c r="H100" s="275"/>
      <c r="I100" s="275"/>
      <c r="J100" s="275"/>
      <c r="K100" s="104"/>
      <c r="L100" s="275" t="s">
        <v>106</v>
      </c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  <c r="X100" s="275"/>
      <c r="Y100" s="275"/>
      <c r="Z100" s="275"/>
      <c r="AA100" s="275"/>
      <c r="AB100" s="275"/>
      <c r="AC100" s="275"/>
      <c r="AD100" s="275"/>
      <c r="AE100" s="275"/>
      <c r="AF100" s="275"/>
      <c r="AG100" s="300">
        <f>'SO 310.4 - zapravení vozo...'!J34</f>
        <v>0</v>
      </c>
      <c r="AH100" s="301"/>
      <c r="AI100" s="301"/>
      <c r="AJ100" s="301"/>
      <c r="AK100" s="301"/>
      <c r="AL100" s="301"/>
      <c r="AM100" s="301"/>
      <c r="AN100" s="300">
        <f t="shared" si="0"/>
        <v>0</v>
      </c>
      <c r="AO100" s="301"/>
      <c r="AP100" s="301"/>
      <c r="AQ100" s="105" t="s">
        <v>89</v>
      </c>
      <c r="AR100" s="61"/>
      <c r="AS100" s="106">
        <v>0</v>
      </c>
      <c r="AT100" s="107">
        <f t="shared" si="1"/>
        <v>0</v>
      </c>
      <c r="AU100" s="108">
        <f>'SO 310.4 - zapravení vozo...'!P131</f>
        <v>0</v>
      </c>
      <c r="AV100" s="107">
        <f>'SO 310.4 - zapravení vozo...'!J37</f>
        <v>0</v>
      </c>
      <c r="AW100" s="107">
        <f>'SO 310.4 - zapravení vozo...'!J38</f>
        <v>0</v>
      </c>
      <c r="AX100" s="107">
        <f>'SO 310.4 - zapravení vozo...'!J39</f>
        <v>0</v>
      </c>
      <c r="AY100" s="107">
        <f>'SO 310.4 - zapravení vozo...'!J40</f>
        <v>0</v>
      </c>
      <c r="AZ100" s="107">
        <f>'SO 310.4 - zapravení vozo...'!F37</f>
        <v>0</v>
      </c>
      <c r="BA100" s="107">
        <f>'SO 310.4 - zapravení vozo...'!F38</f>
        <v>0</v>
      </c>
      <c r="BB100" s="107">
        <f>'SO 310.4 - zapravení vozo...'!F39</f>
        <v>0</v>
      </c>
      <c r="BC100" s="107">
        <f>'SO 310.4 - zapravení vozo...'!F40</f>
        <v>0</v>
      </c>
      <c r="BD100" s="109">
        <f>'SO 310.4 - zapravení vozo...'!F41</f>
        <v>0</v>
      </c>
      <c r="BT100" s="110" t="s">
        <v>95</v>
      </c>
      <c r="BV100" s="110" t="s">
        <v>79</v>
      </c>
      <c r="BW100" s="110" t="s">
        <v>107</v>
      </c>
      <c r="BX100" s="110" t="s">
        <v>90</v>
      </c>
      <c r="CL100" s="110" t="s">
        <v>100</v>
      </c>
    </row>
    <row r="101" spans="1:90" s="4" customFormat="1" ht="16.5" customHeight="1">
      <c r="A101" s="111" t="s">
        <v>92</v>
      </c>
      <c r="B101" s="59"/>
      <c r="C101" s="104"/>
      <c r="D101" s="104"/>
      <c r="E101" s="275" t="s">
        <v>108</v>
      </c>
      <c r="F101" s="275"/>
      <c r="G101" s="275"/>
      <c r="H101" s="275"/>
      <c r="I101" s="275"/>
      <c r="J101" s="104"/>
      <c r="K101" s="275" t="s">
        <v>109</v>
      </c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  <c r="X101" s="275"/>
      <c r="Y101" s="275"/>
      <c r="Z101" s="275"/>
      <c r="AA101" s="275"/>
      <c r="AB101" s="275"/>
      <c r="AC101" s="275"/>
      <c r="AD101" s="275"/>
      <c r="AE101" s="275"/>
      <c r="AF101" s="275"/>
      <c r="AG101" s="300">
        <f>'SO 320 - ODBOČKY PRO KANA...'!J32</f>
        <v>0</v>
      </c>
      <c r="AH101" s="301"/>
      <c r="AI101" s="301"/>
      <c r="AJ101" s="301"/>
      <c r="AK101" s="301"/>
      <c r="AL101" s="301"/>
      <c r="AM101" s="301"/>
      <c r="AN101" s="300">
        <f t="shared" si="0"/>
        <v>0</v>
      </c>
      <c r="AO101" s="301"/>
      <c r="AP101" s="301"/>
      <c r="AQ101" s="105" t="s">
        <v>89</v>
      </c>
      <c r="AR101" s="61"/>
      <c r="AS101" s="106">
        <v>0</v>
      </c>
      <c r="AT101" s="107">
        <f t="shared" si="1"/>
        <v>0</v>
      </c>
      <c r="AU101" s="108">
        <f>'SO 320 - ODBOČKY PRO KANA...'!P128</f>
        <v>0</v>
      </c>
      <c r="AV101" s="107">
        <f>'SO 320 - ODBOČKY PRO KANA...'!J35</f>
        <v>0</v>
      </c>
      <c r="AW101" s="107">
        <f>'SO 320 - ODBOČKY PRO KANA...'!J36</f>
        <v>0</v>
      </c>
      <c r="AX101" s="107">
        <f>'SO 320 - ODBOČKY PRO KANA...'!J37</f>
        <v>0</v>
      </c>
      <c r="AY101" s="107">
        <f>'SO 320 - ODBOČKY PRO KANA...'!J38</f>
        <v>0</v>
      </c>
      <c r="AZ101" s="107">
        <f>'SO 320 - ODBOČKY PRO KANA...'!F35</f>
        <v>0</v>
      </c>
      <c r="BA101" s="107">
        <f>'SO 320 - ODBOČKY PRO KANA...'!F36</f>
        <v>0</v>
      </c>
      <c r="BB101" s="107">
        <f>'SO 320 - ODBOČKY PRO KANA...'!F37</f>
        <v>0</v>
      </c>
      <c r="BC101" s="107">
        <f>'SO 320 - ODBOČKY PRO KANA...'!F38</f>
        <v>0</v>
      </c>
      <c r="BD101" s="109">
        <f>'SO 320 - ODBOČKY PRO KANA...'!F39</f>
        <v>0</v>
      </c>
      <c r="BT101" s="110" t="s">
        <v>86</v>
      </c>
      <c r="BV101" s="110" t="s">
        <v>79</v>
      </c>
      <c r="BW101" s="110" t="s">
        <v>110</v>
      </c>
      <c r="BX101" s="110" t="s">
        <v>85</v>
      </c>
      <c r="CL101" s="110" t="s">
        <v>91</v>
      </c>
    </row>
    <row r="102" spans="1:90" s="4" customFormat="1" ht="16.5" customHeight="1">
      <c r="A102" s="111" t="s">
        <v>92</v>
      </c>
      <c r="B102" s="59"/>
      <c r="C102" s="104"/>
      <c r="D102" s="104"/>
      <c r="E102" s="275" t="s">
        <v>111</v>
      </c>
      <c r="F102" s="275"/>
      <c r="G102" s="275"/>
      <c r="H102" s="275"/>
      <c r="I102" s="275"/>
      <c r="J102" s="104"/>
      <c r="K102" s="275" t="s">
        <v>112</v>
      </c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  <c r="X102" s="275"/>
      <c r="Y102" s="275"/>
      <c r="Z102" s="275"/>
      <c r="AA102" s="275"/>
      <c r="AB102" s="275"/>
      <c r="AC102" s="275"/>
      <c r="AD102" s="275"/>
      <c r="AE102" s="275"/>
      <c r="AF102" s="275"/>
      <c r="AG102" s="300">
        <f>'SO 330 - ČERPACÍ STANICE ČS1'!J32</f>
        <v>0</v>
      </c>
      <c r="AH102" s="301"/>
      <c r="AI102" s="301"/>
      <c r="AJ102" s="301"/>
      <c r="AK102" s="301"/>
      <c r="AL102" s="301"/>
      <c r="AM102" s="301"/>
      <c r="AN102" s="300">
        <f t="shared" si="0"/>
        <v>0</v>
      </c>
      <c r="AO102" s="301"/>
      <c r="AP102" s="301"/>
      <c r="AQ102" s="105" t="s">
        <v>89</v>
      </c>
      <c r="AR102" s="61"/>
      <c r="AS102" s="106">
        <v>0</v>
      </c>
      <c r="AT102" s="107">
        <f t="shared" si="1"/>
        <v>0</v>
      </c>
      <c r="AU102" s="108">
        <f>'SO 330 - ČERPACÍ STANICE ČS1'!P136</f>
        <v>0</v>
      </c>
      <c r="AV102" s="107">
        <f>'SO 330 - ČERPACÍ STANICE ČS1'!J35</f>
        <v>0</v>
      </c>
      <c r="AW102" s="107">
        <f>'SO 330 - ČERPACÍ STANICE ČS1'!J36</f>
        <v>0</v>
      </c>
      <c r="AX102" s="107">
        <f>'SO 330 - ČERPACÍ STANICE ČS1'!J37</f>
        <v>0</v>
      </c>
      <c r="AY102" s="107">
        <f>'SO 330 - ČERPACÍ STANICE ČS1'!J38</f>
        <v>0</v>
      </c>
      <c r="AZ102" s="107">
        <f>'SO 330 - ČERPACÍ STANICE ČS1'!F35</f>
        <v>0</v>
      </c>
      <c r="BA102" s="107">
        <f>'SO 330 - ČERPACÍ STANICE ČS1'!F36</f>
        <v>0</v>
      </c>
      <c r="BB102" s="107">
        <f>'SO 330 - ČERPACÍ STANICE ČS1'!F37</f>
        <v>0</v>
      </c>
      <c r="BC102" s="107">
        <f>'SO 330 - ČERPACÍ STANICE ČS1'!F38</f>
        <v>0</v>
      </c>
      <c r="BD102" s="109">
        <f>'SO 330 - ČERPACÍ STANICE ČS1'!F39</f>
        <v>0</v>
      </c>
      <c r="BT102" s="110" t="s">
        <v>86</v>
      </c>
      <c r="BV102" s="110" t="s">
        <v>79</v>
      </c>
      <c r="BW102" s="110" t="s">
        <v>113</v>
      </c>
      <c r="BX102" s="110" t="s">
        <v>85</v>
      </c>
      <c r="CL102" s="110" t="s">
        <v>91</v>
      </c>
    </row>
    <row r="103" spans="1:90" s="4" customFormat="1" ht="16.5" customHeight="1">
      <c r="A103" s="111" t="s">
        <v>92</v>
      </c>
      <c r="B103" s="59"/>
      <c r="C103" s="104"/>
      <c r="D103" s="104"/>
      <c r="E103" s="275" t="s">
        <v>114</v>
      </c>
      <c r="F103" s="275"/>
      <c r="G103" s="275"/>
      <c r="H103" s="275"/>
      <c r="I103" s="275"/>
      <c r="J103" s="104"/>
      <c r="K103" s="275" t="s">
        <v>115</v>
      </c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5"/>
      <c r="AD103" s="275"/>
      <c r="AE103" s="275"/>
      <c r="AF103" s="275"/>
      <c r="AG103" s="300">
        <f>'SO 350 - HYDROVRTY'!J32</f>
        <v>0</v>
      </c>
      <c r="AH103" s="301"/>
      <c r="AI103" s="301"/>
      <c r="AJ103" s="301"/>
      <c r="AK103" s="301"/>
      <c r="AL103" s="301"/>
      <c r="AM103" s="301"/>
      <c r="AN103" s="300">
        <f t="shared" si="0"/>
        <v>0</v>
      </c>
      <c r="AO103" s="301"/>
      <c r="AP103" s="301"/>
      <c r="AQ103" s="105" t="s">
        <v>89</v>
      </c>
      <c r="AR103" s="61"/>
      <c r="AS103" s="106">
        <v>0</v>
      </c>
      <c r="AT103" s="107">
        <f t="shared" si="1"/>
        <v>0</v>
      </c>
      <c r="AU103" s="108">
        <f>'SO 350 - HYDROVRTY'!P124</f>
        <v>0</v>
      </c>
      <c r="AV103" s="107">
        <f>'SO 350 - HYDROVRTY'!J35</f>
        <v>0</v>
      </c>
      <c r="AW103" s="107">
        <f>'SO 350 - HYDROVRTY'!J36</f>
        <v>0</v>
      </c>
      <c r="AX103" s="107">
        <f>'SO 350 - HYDROVRTY'!J37</f>
        <v>0</v>
      </c>
      <c r="AY103" s="107">
        <f>'SO 350 - HYDROVRTY'!J38</f>
        <v>0</v>
      </c>
      <c r="AZ103" s="107">
        <f>'SO 350 - HYDROVRTY'!F35</f>
        <v>0</v>
      </c>
      <c r="BA103" s="107">
        <f>'SO 350 - HYDROVRTY'!F36</f>
        <v>0</v>
      </c>
      <c r="BB103" s="107">
        <f>'SO 350 - HYDROVRTY'!F37</f>
        <v>0</v>
      </c>
      <c r="BC103" s="107">
        <f>'SO 350 - HYDROVRTY'!F38</f>
        <v>0</v>
      </c>
      <c r="BD103" s="109">
        <f>'SO 350 - HYDROVRTY'!F39</f>
        <v>0</v>
      </c>
      <c r="BT103" s="110" t="s">
        <v>86</v>
      </c>
      <c r="BV103" s="110" t="s">
        <v>79</v>
      </c>
      <c r="BW103" s="110" t="s">
        <v>116</v>
      </c>
      <c r="BX103" s="110" t="s">
        <v>85</v>
      </c>
      <c r="CL103" s="110" t="s">
        <v>91</v>
      </c>
    </row>
    <row r="104" spans="2:91" s="7" customFormat="1" ht="16.5" customHeight="1">
      <c r="B104" s="94"/>
      <c r="C104" s="95"/>
      <c r="D104" s="274" t="s">
        <v>117</v>
      </c>
      <c r="E104" s="274"/>
      <c r="F104" s="274"/>
      <c r="G104" s="274"/>
      <c r="H104" s="274"/>
      <c r="I104" s="96"/>
      <c r="J104" s="274" t="s">
        <v>118</v>
      </c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  <c r="Z104" s="274"/>
      <c r="AA104" s="274"/>
      <c r="AB104" s="274"/>
      <c r="AC104" s="274"/>
      <c r="AD104" s="274"/>
      <c r="AE104" s="274"/>
      <c r="AF104" s="274"/>
      <c r="AG104" s="302">
        <f>ROUND(SUM(AG105:AG106),2)</f>
        <v>0</v>
      </c>
      <c r="AH104" s="303"/>
      <c r="AI104" s="303"/>
      <c r="AJ104" s="303"/>
      <c r="AK104" s="303"/>
      <c r="AL104" s="303"/>
      <c r="AM104" s="303"/>
      <c r="AN104" s="309">
        <f t="shared" si="0"/>
        <v>0</v>
      </c>
      <c r="AO104" s="303"/>
      <c r="AP104" s="303"/>
      <c r="AQ104" s="97" t="s">
        <v>83</v>
      </c>
      <c r="AR104" s="98"/>
      <c r="AS104" s="99">
        <f>ROUND(SUM(AS105:AS106),2)</f>
        <v>0</v>
      </c>
      <c r="AT104" s="100">
        <f t="shared" si="1"/>
        <v>0</v>
      </c>
      <c r="AU104" s="101">
        <f>ROUND(SUM(AU105:AU106),5)</f>
        <v>0</v>
      </c>
      <c r="AV104" s="100">
        <f>ROUND(AZ104*L29,2)</f>
        <v>0</v>
      </c>
      <c r="AW104" s="100">
        <f>ROUND(BA104*L30,2)</f>
        <v>0</v>
      </c>
      <c r="AX104" s="100">
        <f>ROUND(BB104*L29,2)</f>
        <v>0</v>
      </c>
      <c r="AY104" s="100">
        <f>ROUND(BC104*L30,2)</f>
        <v>0</v>
      </c>
      <c r="AZ104" s="100">
        <f>ROUND(SUM(AZ105:AZ106),2)</f>
        <v>0</v>
      </c>
      <c r="BA104" s="100">
        <f>ROUND(SUM(BA105:BA106),2)</f>
        <v>0</v>
      </c>
      <c r="BB104" s="100">
        <f>ROUND(SUM(BB105:BB106),2)</f>
        <v>0</v>
      </c>
      <c r="BC104" s="100">
        <f>ROUND(SUM(BC105:BC106),2)</f>
        <v>0</v>
      </c>
      <c r="BD104" s="102">
        <f>ROUND(SUM(BD105:BD106),2)</f>
        <v>0</v>
      </c>
      <c r="BS104" s="103" t="s">
        <v>76</v>
      </c>
      <c r="BT104" s="103" t="s">
        <v>84</v>
      </c>
      <c r="BU104" s="103" t="s">
        <v>78</v>
      </c>
      <c r="BV104" s="103" t="s">
        <v>79</v>
      </c>
      <c r="BW104" s="103" t="s">
        <v>119</v>
      </c>
      <c r="BX104" s="103" t="s">
        <v>5</v>
      </c>
      <c r="CL104" s="103" t="s">
        <v>1</v>
      </c>
      <c r="CM104" s="103" t="s">
        <v>86</v>
      </c>
    </row>
    <row r="105" spans="1:90" s="4" customFormat="1" ht="16.5" customHeight="1">
      <c r="A105" s="111" t="s">
        <v>92</v>
      </c>
      <c r="B105" s="59"/>
      <c r="C105" s="104"/>
      <c r="D105" s="104"/>
      <c r="E105" s="275" t="s">
        <v>120</v>
      </c>
      <c r="F105" s="275"/>
      <c r="G105" s="275"/>
      <c r="H105" s="275"/>
      <c r="I105" s="275"/>
      <c r="J105" s="104"/>
      <c r="K105" s="275" t="s">
        <v>121</v>
      </c>
      <c r="L105" s="275"/>
      <c r="M105" s="275"/>
      <c r="N105" s="275"/>
      <c r="O105" s="275"/>
      <c r="P105" s="275"/>
      <c r="Q105" s="275"/>
      <c r="R105" s="275"/>
      <c r="S105" s="275"/>
      <c r="T105" s="275"/>
      <c r="U105" s="275"/>
      <c r="V105" s="275"/>
      <c r="W105" s="275"/>
      <c r="X105" s="275"/>
      <c r="Y105" s="275"/>
      <c r="Z105" s="275"/>
      <c r="AA105" s="275"/>
      <c r="AB105" s="275"/>
      <c r="AC105" s="275"/>
      <c r="AD105" s="275"/>
      <c r="AE105" s="275"/>
      <c r="AF105" s="275"/>
      <c r="AG105" s="300">
        <f>'SO 410 - PŘÍPOJKA NN PRO ČS1'!J32</f>
        <v>0</v>
      </c>
      <c r="AH105" s="301"/>
      <c r="AI105" s="301"/>
      <c r="AJ105" s="301"/>
      <c r="AK105" s="301"/>
      <c r="AL105" s="301"/>
      <c r="AM105" s="301"/>
      <c r="AN105" s="300">
        <f t="shared" si="0"/>
        <v>0</v>
      </c>
      <c r="AO105" s="301"/>
      <c r="AP105" s="301"/>
      <c r="AQ105" s="105" t="s">
        <v>89</v>
      </c>
      <c r="AR105" s="61"/>
      <c r="AS105" s="106">
        <v>0</v>
      </c>
      <c r="AT105" s="107">
        <f t="shared" si="1"/>
        <v>0</v>
      </c>
      <c r="AU105" s="108">
        <f>'SO 410 - PŘÍPOJKA NN PRO ČS1'!P127</f>
        <v>0</v>
      </c>
      <c r="AV105" s="107">
        <f>'SO 410 - PŘÍPOJKA NN PRO ČS1'!J35</f>
        <v>0</v>
      </c>
      <c r="AW105" s="107">
        <f>'SO 410 - PŘÍPOJKA NN PRO ČS1'!J36</f>
        <v>0</v>
      </c>
      <c r="AX105" s="107">
        <f>'SO 410 - PŘÍPOJKA NN PRO ČS1'!J37</f>
        <v>0</v>
      </c>
      <c r="AY105" s="107">
        <f>'SO 410 - PŘÍPOJKA NN PRO ČS1'!J38</f>
        <v>0</v>
      </c>
      <c r="AZ105" s="107">
        <f>'SO 410 - PŘÍPOJKA NN PRO ČS1'!F35</f>
        <v>0</v>
      </c>
      <c r="BA105" s="107">
        <f>'SO 410 - PŘÍPOJKA NN PRO ČS1'!F36</f>
        <v>0</v>
      </c>
      <c r="BB105" s="107">
        <f>'SO 410 - PŘÍPOJKA NN PRO ČS1'!F37</f>
        <v>0</v>
      </c>
      <c r="BC105" s="107">
        <f>'SO 410 - PŘÍPOJKA NN PRO ČS1'!F38</f>
        <v>0</v>
      </c>
      <c r="BD105" s="109">
        <f>'SO 410 - PŘÍPOJKA NN PRO ČS1'!F39</f>
        <v>0</v>
      </c>
      <c r="BT105" s="110" t="s">
        <v>86</v>
      </c>
      <c r="BV105" s="110" t="s">
        <v>79</v>
      </c>
      <c r="BW105" s="110" t="s">
        <v>122</v>
      </c>
      <c r="BX105" s="110" t="s">
        <v>119</v>
      </c>
      <c r="CL105" s="110" t="s">
        <v>123</v>
      </c>
    </row>
    <row r="106" spans="1:90" s="4" customFormat="1" ht="16.5" customHeight="1">
      <c r="A106" s="111" t="s">
        <v>92</v>
      </c>
      <c r="B106" s="59"/>
      <c r="C106" s="104"/>
      <c r="D106" s="104"/>
      <c r="E106" s="275" t="s">
        <v>124</v>
      </c>
      <c r="F106" s="275"/>
      <c r="G106" s="275"/>
      <c r="H106" s="275"/>
      <c r="I106" s="275"/>
      <c r="J106" s="104"/>
      <c r="K106" s="275" t="s">
        <v>125</v>
      </c>
      <c r="L106" s="275"/>
      <c r="M106" s="275"/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  <c r="X106" s="275"/>
      <c r="Y106" s="275"/>
      <c r="Z106" s="275"/>
      <c r="AA106" s="275"/>
      <c r="AB106" s="275"/>
      <c r="AC106" s="275"/>
      <c r="AD106" s="275"/>
      <c r="AE106" s="275"/>
      <c r="AF106" s="275"/>
      <c r="AG106" s="300">
        <f>'SO 420 - PŘENOS DAT'!J32</f>
        <v>0</v>
      </c>
      <c r="AH106" s="301"/>
      <c r="AI106" s="301"/>
      <c r="AJ106" s="301"/>
      <c r="AK106" s="301"/>
      <c r="AL106" s="301"/>
      <c r="AM106" s="301"/>
      <c r="AN106" s="300">
        <f t="shared" si="0"/>
        <v>0</v>
      </c>
      <c r="AO106" s="301"/>
      <c r="AP106" s="301"/>
      <c r="AQ106" s="105" t="s">
        <v>89</v>
      </c>
      <c r="AR106" s="61"/>
      <c r="AS106" s="106">
        <v>0</v>
      </c>
      <c r="AT106" s="107">
        <f t="shared" si="1"/>
        <v>0</v>
      </c>
      <c r="AU106" s="108">
        <f>'SO 420 - PŘENOS DAT'!P127</f>
        <v>0</v>
      </c>
      <c r="AV106" s="107">
        <f>'SO 420 - PŘENOS DAT'!J35</f>
        <v>0</v>
      </c>
      <c r="AW106" s="107">
        <f>'SO 420 - PŘENOS DAT'!J36</f>
        <v>0</v>
      </c>
      <c r="AX106" s="107">
        <f>'SO 420 - PŘENOS DAT'!J37</f>
        <v>0</v>
      </c>
      <c r="AY106" s="107">
        <f>'SO 420 - PŘENOS DAT'!J38</f>
        <v>0</v>
      </c>
      <c r="AZ106" s="107">
        <f>'SO 420 - PŘENOS DAT'!F35</f>
        <v>0</v>
      </c>
      <c r="BA106" s="107">
        <f>'SO 420 - PŘENOS DAT'!F36</f>
        <v>0</v>
      </c>
      <c r="BB106" s="107">
        <f>'SO 420 - PŘENOS DAT'!F37</f>
        <v>0</v>
      </c>
      <c r="BC106" s="107">
        <f>'SO 420 - PŘENOS DAT'!F38</f>
        <v>0</v>
      </c>
      <c r="BD106" s="109">
        <f>'SO 420 - PŘENOS DAT'!F39</f>
        <v>0</v>
      </c>
      <c r="BT106" s="110" t="s">
        <v>86</v>
      </c>
      <c r="BV106" s="110" t="s">
        <v>79</v>
      </c>
      <c r="BW106" s="110" t="s">
        <v>126</v>
      </c>
      <c r="BX106" s="110" t="s">
        <v>119</v>
      </c>
      <c r="CL106" s="110" t="s">
        <v>127</v>
      </c>
    </row>
    <row r="107" spans="1:91" s="7" customFormat="1" ht="16.5" customHeight="1">
      <c r="A107" s="111" t="s">
        <v>92</v>
      </c>
      <c r="B107" s="94"/>
      <c r="C107" s="95"/>
      <c r="D107" s="274" t="s">
        <v>128</v>
      </c>
      <c r="E107" s="274"/>
      <c r="F107" s="274"/>
      <c r="G107" s="274"/>
      <c r="H107" s="274"/>
      <c r="I107" s="96"/>
      <c r="J107" s="274" t="s">
        <v>129</v>
      </c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  <c r="AF107" s="274"/>
      <c r="AG107" s="309">
        <f>'90 - OSTATNÍ NÁKLADY'!J30</f>
        <v>0</v>
      </c>
      <c r="AH107" s="303"/>
      <c r="AI107" s="303"/>
      <c r="AJ107" s="303"/>
      <c r="AK107" s="303"/>
      <c r="AL107" s="303"/>
      <c r="AM107" s="303"/>
      <c r="AN107" s="309">
        <f t="shared" si="0"/>
        <v>0</v>
      </c>
      <c r="AO107" s="303"/>
      <c r="AP107" s="303"/>
      <c r="AQ107" s="97" t="s">
        <v>130</v>
      </c>
      <c r="AR107" s="98"/>
      <c r="AS107" s="112">
        <v>0</v>
      </c>
      <c r="AT107" s="113">
        <f t="shared" si="1"/>
        <v>0</v>
      </c>
      <c r="AU107" s="114">
        <f>'90 - OSTATNÍ NÁKLADY'!P118</f>
        <v>0</v>
      </c>
      <c r="AV107" s="113">
        <f>'90 - OSTATNÍ NÁKLADY'!J33</f>
        <v>0</v>
      </c>
      <c r="AW107" s="113">
        <f>'90 - OSTATNÍ NÁKLADY'!J34</f>
        <v>0</v>
      </c>
      <c r="AX107" s="113">
        <f>'90 - OSTATNÍ NÁKLADY'!J35</f>
        <v>0</v>
      </c>
      <c r="AY107" s="113">
        <f>'90 - OSTATNÍ NÁKLADY'!J36</f>
        <v>0</v>
      </c>
      <c r="AZ107" s="113">
        <f>'90 - OSTATNÍ NÁKLADY'!F33</f>
        <v>0</v>
      </c>
      <c r="BA107" s="113">
        <f>'90 - OSTATNÍ NÁKLADY'!F34</f>
        <v>0</v>
      </c>
      <c r="BB107" s="113">
        <f>'90 - OSTATNÍ NÁKLADY'!F35</f>
        <v>0</v>
      </c>
      <c r="BC107" s="113">
        <f>'90 - OSTATNÍ NÁKLADY'!F36</f>
        <v>0</v>
      </c>
      <c r="BD107" s="115">
        <f>'90 - OSTATNÍ NÁKLADY'!F37</f>
        <v>0</v>
      </c>
      <c r="BT107" s="103" t="s">
        <v>84</v>
      </c>
      <c r="BV107" s="103" t="s">
        <v>79</v>
      </c>
      <c r="BW107" s="103" t="s">
        <v>131</v>
      </c>
      <c r="BX107" s="103" t="s">
        <v>5</v>
      </c>
      <c r="CL107" s="103" t="s">
        <v>1</v>
      </c>
      <c r="CM107" s="103" t="s">
        <v>86</v>
      </c>
    </row>
    <row r="108" spans="1:57" s="2" customFormat="1" ht="30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40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40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</sheetData>
  <sheetProtection algorithmName="SHA-512" hashValue="ySaDQ72427rHDJQgDUCxqCKlnlVW9BSQg2fDe2esdYcEOfD7NAJK1snOrKnVjtgofqWWZFleA6hst4qRzmjFow==" saltValue="ZlwI5aZqpePudOMNSS8qzAUNCyLvMemW3GY7Lt6UMskDVX75jzZSQaUcurCqDBfVS26rsiL2joIbQw4RGlLtXQ==" spinCount="100000" sheet="1" objects="1" scenarios="1" formatColumns="0" formatRows="0"/>
  <mergeCells count="90">
    <mergeCell ref="AN106:AP106"/>
    <mergeCell ref="AG106:AM106"/>
    <mergeCell ref="AN107:AP107"/>
    <mergeCell ref="AG107:AM107"/>
    <mergeCell ref="AN94:AP94"/>
    <mergeCell ref="AN102:AP102"/>
    <mergeCell ref="AN104:AP104"/>
    <mergeCell ref="AS89:AT91"/>
    <mergeCell ref="AN105:AP105"/>
    <mergeCell ref="AG105:AM105"/>
    <mergeCell ref="AR2:BE2"/>
    <mergeCell ref="AG97:AM97"/>
    <mergeCell ref="AG104:AM104"/>
    <mergeCell ref="AG103:AM103"/>
    <mergeCell ref="AG102:AM102"/>
    <mergeCell ref="AG92:AM92"/>
    <mergeCell ref="AG100:AM100"/>
    <mergeCell ref="AG95:AM95"/>
    <mergeCell ref="AG101:AM101"/>
    <mergeCell ref="AG98:AM98"/>
    <mergeCell ref="AG96:AM96"/>
    <mergeCell ref="AG99:AM99"/>
    <mergeCell ref="AM87:AN87"/>
    <mergeCell ref="AM89:AP89"/>
    <mergeCell ref="AM90:AP90"/>
    <mergeCell ref="AN100:AP100"/>
    <mergeCell ref="L33:P33"/>
    <mergeCell ref="W33:AE33"/>
    <mergeCell ref="AK33:AO33"/>
    <mergeCell ref="AK35:AO35"/>
    <mergeCell ref="X35:AB35"/>
    <mergeCell ref="L31:P31"/>
    <mergeCell ref="W31:AE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E105:I105"/>
    <mergeCell ref="K105:AF105"/>
    <mergeCell ref="E106:I106"/>
    <mergeCell ref="K106:AF106"/>
    <mergeCell ref="D107:H107"/>
    <mergeCell ref="J107:AF107"/>
    <mergeCell ref="K103:AF103"/>
    <mergeCell ref="K96:AF96"/>
    <mergeCell ref="L100:AF100"/>
    <mergeCell ref="L99:AF99"/>
    <mergeCell ref="L85:AO85"/>
    <mergeCell ref="L98:AF98"/>
    <mergeCell ref="L97:AF97"/>
    <mergeCell ref="AG94:AM94"/>
    <mergeCell ref="AN103:AP103"/>
    <mergeCell ref="AN95:AP95"/>
    <mergeCell ref="AN98:AP98"/>
    <mergeCell ref="AN92:AP92"/>
    <mergeCell ref="AN101:AP101"/>
    <mergeCell ref="AN97:AP97"/>
    <mergeCell ref="AN96:AP96"/>
    <mergeCell ref="AN99:AP99"/>
    <mergeCell ref="C92:G92"/>
    <mergeCell ref="D104:H104"/>
    <mergeCell ref="D95:H95"/>
    <mergeCell ref="E103:I103"/>
    <mergeCell ref="E102:I102"/>
    <mergeCell ref="E96:I96"/>
    <mergeCell ref="E101:I101"/>
    <mergeCell ref="F99:J99"/>
    <mergeCell ref="F100:J100"/>
    <mergeCell ref="F98:J98"/>
    <mergeCell ref="F97:J97"/>
    <mergeCell ref="I92:AF92"/>
    <mergeCell ref="J95:AF95"/>
    <mergeCell ref="J104:AF104"/>
    <mergeCell ref="K101:AF101"/>
    <mergeCell ref="K102:AF102"/>
  </mergeCells>
  <hyperlinks>
    <hyperlink ref="A97" location="'SO 310.1 - splašková kana...'!C2" display="/"/>
    <hyperlink ref="A98" location="'SO 310.2 - zapravení vozo...'!C2" display="/"/>
    <hyperlink ref="A99" location="'SO 310.3 - zapravení vozo...'!C2" display="/"/>
    <hyperlink ref="A100" location="'SO 310.4 - zapravení vozo...'!C2" display="/"/>
    <hyperlink ref="A101" location="'SO 320 - ODBOČKY PRO KANA...'!C2" display="/"/>
    <hyperlink ref="A102" location="'SO 330 - ČERPACÍ STANICE ČS1'!C2" display="/"/>
    <hyperlink ref="A103" location="'SO 350 - HYDROVRTY'!C2" display="/"/>
    <hyperlink ref="A105" location="'SO 410 - PŘÍPOJKA NN PRO ČS1'!C2" display="/"/>
    <hyperlink ref="A106" location="'SO 420 - PŘENOS DAT'!C2" display="/"/>
    <hyperlink ref="A107" location="'90 - OSTATNÍ NÁKLADY'!C2" display="/"/>
  </hyperlinks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BM2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126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86</v>
      </c>
    </row>
    <row r="4" spans="2:46" s="1" customFormat="1" ht="24.95" customHeight="1">
      <c r="B4" s="21"/>
      <c r="D4" s="119" t="s">
        <v>136</v>
      </c>
      <c r="L4" s="21"/>
      <c r="M4" s="12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1" t="s">
        <v>16</v>
      </c>
      <c r="L6" s="21"/>
    </row>
    <row r="7" spans="2:12" s="1" customFormat="1" ht="16.5" customHeight="1">
      <c r="B7" s="21"/>
      <c r="E7" s="318" t="str">
        <f>'Rekapitulace stavby'!K6</f>
        <v>BRNO, ZELNÁ - SPLAŠKOVÁ KANALIZACE</v>
      </c>
      <c r="F7" s="319"/>
      <c r="G7" s="319"/>
      <c r="H7" s="319"/>
      <c r="L7" s="21"/>
    </row>
    <row r="8" spans="2:12" s="1" customFormat="1" ht="12" customHeight="1">
      <c r="B8" s="21"/>
      <c r="D8" s="121" t="s">
        <v>145</v>
      </c>
      <c r="L8" s="21"/>
    </row>
    <row r="9" spans="1:31" s="2" customFormat="1" ht="16.5" customHeight="1">
      <c r="A9" s="35"/>
      <c r="B9" s="40"/>
      <c r="C9" s="35"/>
      <c r="D9" s="35"/>
      <c r="E9" s="318" t="s">
        <v>2289</v>
      </c>
      <c r="F9" s="321"/>
      <c r="G9" s="321"/>
      <c r="H9" s="32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1" t="s">
        <v>151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22" t="s">
        <v>2388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1" t="s">
        <v>18</v>
      </c>
      <c r="E13" s="35"/>
      <c r="F13" s="110" t="s">
        <v>127</v>
      </c>
      <c r="G13" s="35"/>
      <c r="H13" s="35"/>
      <c r="I13" s="121" t="s">
        <v>19</v>
      </c>
      <c r="J13" s="110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1" t="s">
        <v>20</v>
      </c>
      <c r="E14" s="35"/>
      <c r="F14" s="110" t="s">
        <v>21</v>
      </c>
      <c r="G14" s="35"/>
      <c r="H14" s="35"/>
      <c r="I14" s="121" t="s">
        <v>22</v>
      </c>
      <c r="J14" s="123" t="str">
        <f>'Rekapitulace stavby'!AN8</f>
        <v>24. 4. 2020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1" t="s">
        <v>24</v>
      </c>
      <c r="E16" s="35"/>
      <c r="F16" s="35"/>
      <c r="G16" s="35"/>
      <c r="H16" s="35"/>
      <c r="I16" s="121" t="s">
        <v>25</v>
      </c>
      <c r="J16" s="110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0" t="s">
        <v>26</v>
      </c>
      <c r="F17" s="35"/>
      <c r="G17" s="35"/>
      <c r="H17" s="35"/>
      <c r="I17" s="121" t="s">
        <v>27</v>
      </c>
      <c r="J17" s="110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1" t="s">
        <v>28</v>
      </c>
      <c r="E19" s="35"/>
      <c r="F19" s="35"/>
      <c r="G19" s="35"/>
      <c r="H19" s="35"/>
      <c r="I19" s="121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21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1" t="s">
        <v>30</v>
      </c>
      <c r="E22" s="35"/>
      <c r="F22" s="35"/>
      <c r="G22" s="35"/>
      <c r="H22" s="35"/>
      <c r="I22" s="121" t="s">
        <v>25</v>
      </c>
      <c r="J22" s="110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0" t="s">
        <v>31</v>
      </c>
      <c r="F23" s="35"/>
      <c r="G23" s="35"/>
      <c r="H23" s="35"/>
      <c r="I23" s="121" t="s">
        <v>27</v>
      </c>
      <c r="J23" s="110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1" t="s">
        <v>33</v>
      </c>
      <c r="E25" s="35"/>
      <c r="F25" s="35"/>
      <c r="G25" s="35"/>
      <c r="H25" s="35"/>
      <c r="I25" s="121" t="s">
        <v>25</v>
      </c>
      <c r="J25" s="110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0" t="str">
        <f>IF('Rekapitulace stavby'!E20="","",'Rekapitulace stavby'!E20)</f>
        <v>Obrtel M.</v>
      </c>
      <c r="F26" s="35"/>
      <c r="G26" s="35"/>
      <c r="H26" s="35"/>
      <c r="I26" s="121" t="s">
        <v>27</v>
      </c>
      <c r="J26" s="110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1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4"/>
      <c r="B29" s="125"/>
      <c r="C29" s="124"/>
      <c r="D29" s="124"/>
      <c r="E29" s="325" t="s">
        <v>1</v>
      </c>
      <c r="F29" s="325"/>
      <c r="G29" s="325"/>
      <c r="H29" s="325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7"/>
      <c r="E31" s="127"/>
      <c r="F31" s="127"/>
      <c r="G31" s="127"/>
      <c r="H31" s="127"/>
      <c r="I31" s="127"/>
      <c r="J31" s="127"/>
      <c r="K31" s="12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37</v>
      </c>
      <c r="E32" s="35"/>
      <c r="F32" s="35"/>
      <c r="G32" s="35"/>
      <c r="H32" s="35"/>
      <c r="I32" s="35"/>
      <c r="J32" s="129">
        <f>ROUND(J127,2)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7"/>
      <c r="E33" s="127"/>
      <c r="F33" s="127"/>
      <c r="G33" s="127"/>
      <c r="H33" s="127"/>
      <c r="I33" s="127"/>
      <c r="J33" s="127"/>
      <c r="K33" s="127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39</v>
      </c>
      <c r="G34" s="35"/>
      <c r="H34" s="35"/>
      <c r="I34" s="130" t="s">
        <v>38</v>
      </c>
      <c r="J34" s="130" t="s">
        <v>40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2" t="s">
        <v>41</v>
      </c>
      <c r="E35" s="121" t="s">
        <v>42</v>
      </c>
      <c r="F35" s="131">
        <f>ROUND((SUM(BE127:BE232)),2)</f>
        <v>0</v>
      </c>
      <c r="G35" s="35"/>
      <c r="H35" s="35"/>
      <c r="I35" s="132">
        <v>0.21</v>
      </c>
      <c r="J35" s="131">
        <f>ROUND(((SUM(BE127:BE232))*I35),2)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1" t="s">
        <v>43</v>
      </c>
      <c r="F36" s="131">
        <f>ROUND((SUM(BF127:BF232)),2)</f>
        <v>0</v>
      </c>
      <c r="G36" s="35"/>
      <c r="H36" s="35"/>
      <c r="I36" s="132">
        <v>0.1</v>
      </c>
      <c r="J36" s="131">
        <f>ROUND(((SUM(BF127:BF232))*I36),2)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1" t="s">
        <v>44</v>
      </c>
      <c r="F37" s="131">
        <f>ROUND((SUM(BG127:BG232)),2)</f>
        <v>0</v>
      </c>
      <c r="G37" s="35"/>
      <c r="H37" s="35"/>
      <c r="I37" s="132">
        <v>0.21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1" t="s">
        <v>45</v>
      </c>
      <c r="F38" s="131">
        <f>ROUND((SUM(BH127:BH232)),2)</f>
        <v>0</v>
      </c>
      <c r="G38" s="35"/>
      <c r="H38" s="35"/>
      <c r="I38" s="132">
        <v>0.1</v>
      </c>
      <c r="J38" s="131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1" t="s">
        <v>46</v>
      </c>
      <c r="F39" s="131">
        <f>ROUND((SUM(BI127:BI232)),2)</f>
        <v>0</v>
      </c>
      <c r="G39" s="35"/>
      <c r="H39" s="35"/>
      <c r="I39" s="132">
        <v>0</v>
      </c>
      <c r="J39" s="131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47</v>
      </c>
      <c r="E41" s="135"/>
      <c r="F41" s="135"/>
      <c r="G41" s="136" t="s">
        <v>48</v>
      </c>
      <c r="H41" s="137" t="s">
        <v>49</v>
      </c>
      <c r="I41" s="135"/>
      <c r="J41" s="138">
        <f>SUM(J32:J39)</f>
        <v>0</v>
      </c>
      <c r="K41" s="139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187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6" t="str">
        <f>E7</f>
        <v>BRNO, ZELNÁ - SPLAŠKOVÁ KANALIZACE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145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6" t="s">
        <v>2289</v>
      </c>
      <c r="F87" s="329"/>
      <c r="G87" s="329"/>
      <c r="H87" s="32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151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7" t="str">
        <f>E11</f>
        <v>SO 420 - PŘENOS DAT</v>
      </c>
      <c r="F89" s="329"/>
      <c r="G89" s="329"/>
      <c r="H89" s="329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Brno</v>
      </c>
      <c r="G91" s="37"/>
      <c r="H91" s="37"/>
      <c r="I91" s="30" t="s">
        <v>22</v>
      </c>
      <c r="J91" s="67" t="str">
        <f>IF(J14="","",J14)</f>
        <v>24. 4. 2020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Statutární město Brno</v>
      </c>
      <c r="G93" s="37"/>
      <c r="H93" s="37"/>
      <c r="I93" s="30" t="s">
        <v>30</v>
      </c>
      <c r="J93" s="33" t="str">
        <f>E23</f>
        <v>PROVO spol. s 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Obrtel M.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1" t="s">
        <v>188</v>
      </c>
      <c r="D96" s="152"/>
      <c r="E96" s="152"/>
      <c r="F96" s="152"/>
      <c r="G96" s="152"/>
      <c r="H96" s="152"/>
      <c r="I96" s="152"/>
      <c r="J96" s="153" t="s">
        <v>189</v>
      </c>
      <c r="K96" s="152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4" t="s">
        <v>190</v>
      </c>
      <c r="D98" s="37"/>
      <c r="E98" s="37"/>
      <c r="F98" s="37"/>
      <c r="G98" s="37"/>
      <c r="H98" s="37"/>
      <c r="I98" s="37"/>
      <c r="J98" s="85">
        <f>J127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191</v>
      </c>
    </row>
    <row r="99" spans="2:12" s="9" customFormat="1" ht="24.95" customHeight="1">
      <c r="B99" s="155"/>
      <c r="C99" s="156"/>
      <c r="D99" s="157" t="s">
        <v>2389</v>
      </c>
      <c r="E99" s="158"/>
      <c r="F99" s="158"/>
      <c r="G99" s="158"/>
      <c r="H99" s="158"/>
      <c r="I99" s="158"/>
      <c r="J99" s="159">
        <f>J128</f>
        <v>0</v>
      </c>
      <c r="K99" s="156"/>
      <c r="L99" s="160"/>
    </row>
    <row r="100" spans="2:12" s="9" customFormat="1" ht="24.95" customHeight="1">
      <c r="B100" s="155"/>
      <c r="C100" s="156"/>
      <c r="D100" s="157" t="s">
        <v>2390</v>
      </c>
      <c r="E100" s="158"/>
      <c r="F100" s="158"/>
      <c r="G100" s="158"/>
      <c r="H100" s="158"/>
      <c r="I100" s="158"/>
      <c r="J100" s="159">
        <f>J194</f>
        <v>0</v>
      </c>
      <c r="K100" s="156"/>
      <c r="L100" s="160"/>
    </row>
    <row r="101" spans="2:12" s="9" customFormat="1" ht="24.95" customHeight="1">
      <c r="B101" s="155"/>
      <c r="C101" s="156"/>
      <c r="D101" s="157" t="s">
        <v>2391</v>
      </c>
      <c r="E101" s="158"/>
      <c r="F101" s="158"/>
      <c r="G101" s="158"/>
      <c r="H101" s="158"/>
      <c r="I101" s="158"/>
      <c r="J101" s="159">
        <f>J197</f>
        <v>0</v>
      </c>
      <c r="K101" s="156"/>
      <c r="L101" s="160"/>
    </row>
    <row r="102" spans="2:12" s="9" customFormat="1" ht="24.95" customHeight="1">
      <c r="B102" s="155"/>
      <c r="C102" s="156"/>
      <c r="D102" s="157" t="s">
        <v>2392</v>
      </c>
      <c r="E102" s="158"/>
      <c r="F102" s="158"/>
      <c r="G102" s="158"/>
      <c r="H102" s="158"/>
      <c r="I102" s="158"/>
      <c r="J102" s="159">
        <f>J201</f>
        <v>0</v>
      </c>
      <c r="K102" s="156"/>
      <c r="L102" s="160"/>
    </row>
    <row r="103" spans="2:12" s="9" customFormat="1" ht="24.95" customHeight="1">
      <c r="B103" s="155"/>
      <c r="C103" s="156"/>
      <c r="D103" s="157" t="s">
        <v>2393</v>
      </c>
      <c r="E103" s="158"/>
      <c r="F103" s="158"/>
      <c r="G103" s="158"/>
      <c r="H103" s="158"/>
      <c r="I103" s="158"/>
      <c r="J103" s="159">
        <f>J213</f>
        <v>0</v>
      </c>
      <c r="K103" s="156"/>
      <c r="L103" s="160"/>
    </row>
    <row r="104" spans="2:12" s="9" customFormat="1" ht="24.95" customHeight="1">
      <c r="B104" s="155"/>
      <c r="C104" s="156"/>
      <c r="D104" s="157" t="s">
        <v>2394</v>
      </c>
      <c r="E104" s="158"/>
      <c r="F104" s="158"/>
      <c r="G104" s="158"/>
      <c r="H104" s="158"/>
      <c r="I104" s="158"/>
      <c r="J104" s="159">
        <f>J221</f>
        <v>0</v>
      </c>
      <c r="K104" s="156"/>
      <c r="L104" s="160"/>
    </row>
    <row r="105" spans="2:12" s="9" customFormat="1" ht="24.95" customHeight="1">
      <c r="B105" s="155"/>
      <c r="C105" s="156"/>
      <c r="D105" s="157" t="s">
        <v>2395</v>
      </c>
      <c r="E105" s="158"/>
      <c r="F105" s="158"/>
      <c r="G105" s="158"/>
      <c r="H105" s="158"/>
      <c r="I105" s="158"/>
      <c r="J105" s="159">
        <f>J227</f>
        <v>0</v>
      </c>
      <c r="K105" s="156"/>
      <c r="L105" s="160"/>
    </row>
    <row r="106" spans="1:31" s="2" customFormat="1" ht="21.7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4" t="s">
        <v>200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16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326" t="str">
        <f>E7</f>
        <v>BRNO, ZELNÁ - SPLAŠKOVÁ KANALIZACE</v>
      </c>
      <c r="F115" s="327"/>
      <c r="G115" s="327"/>
      <c r="H115" s="32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2:12" s="1" customFormat="1" ht="12" customHeight="1">
      <c r="B116" s="22"/>
      <c r="C116" s="30" t="s">
        <v>145</v>
      </c>
      <c r="D116" s="23"/>
      <c r="E116" s="23"/>
      <c r="F116" s="23"/>
      <c r="G116" s="23"/>
      <c r="H116" s="23"/>
      <c r="I116" s="23"/>
      <c r="J116" s="23"/>
      <c r="K116" s="23"/>
      <c r="L116" s="21"/>
    </row>
    <row r="117" spans="1:31" s="2" customFormat="1" ht="16.5" customHeight="1">
      <c r="A117" s="35"/>
      <c r="B117" s="36"/>
      <c r="C117" s="37"/>
      <c r="D117" s="37"/>
      <c r="E117" s="326" t="s">
        <v>2289</v>
      </c>
      <c r="F117" s="329"/>
      <c r="G117" s="329"/>
      <c r="H117" s="329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151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277" t="str">
        <f>E11</f>
        <v>SO 420 - PŘENOS DAT</v>
      </c>
      <c r="F119" s="329"/>
      <c r="G119" s="329"/>
      <c r="H119" s="329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20</v>
      </c>
      <c r="D121" s="37"/>
      <c r="E121" s="37"/>
      <c r="F121" s="28" t="str">
        <f>F14</f>
        <v>Brno</v>
      </c>
      <c r="G121" s="37"/>
      <c r="H121" s="37"/>
      <c r="I121" s="30" t="s">
        <v>22</v>
      </c>
      <c r="J121" s="67" t="str">
        <f>IF(J14="","",J14)</f>
        <v>24. 4. 2020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24</v>
      </c>
      <c r="D123" s="37"/>
      <c r="E123" s="37"/>
      <c r="F123" s="28" t="str">
        <f>E17</f>
        <v>Statutární město Brno</v>
      </c>
      <c r="G123" s="37"/>
      <c r="H123" s="37"/>
      <c r="I123" s="30" t="s">
        <v>30</v>
      </c>
      <c r="J123" s="33" t="str">
        <f>E23</f>
        <v>PROVO spol. s r.o.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28</v>
      </c>
      <c r="D124" s="37"/>
      <c r="E124" s="37"/>
      <c r="F124" s="28" t="str">
        <f>IF(E20="","",E20)</f>
        <v>Vyplň údaj</v>
      </c>
      <c r="G124" s="37"/>
      <c r="H124" s="37"/>
      <c r="I124" s="30" t="s">
        <v>33</v>
      </c>
      <c r="J124" s="33" t="str">
        <f>E26</f>
        <v>Obrtel M.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166"/>
      <c r="B126" s="167"/>
      <c r="C126" s="168" t="s">
        <v>201</v>
      </c>
      <c r="D126" s="169" t="s">
        <v>62</v>
      </c>
      <c r="E126" s="169" t="s">
        <v>58</v>
      </c>
      <c r="F126" s="169" t="s">
        <v>59</v>
      </c>
      <c r="G126" s="169" t="s">
        <v>202</v>
      </c>
      <c r="H126" s="169" t="s">
        <v>203</v>
      </c>
      <c r="I126" s="169" t="s">
        <v>204</v>
      </c>
      <c r="J126" s="169" t="s">
        <v>189</v>
      </c>
      <c r="K126" s="170" t="s">
        <v>205</v>
      </c>
      <c r="L126" s="171"/>
      <c r="M126" s="76" t="s">
        <v>1</v>
      </c>
      <c r="N126" s="77" t="s">
        <v>41</v>
      </c>
      <c r="O126" s="77" t="s">
        <v>206</v>
      </c>
      <c r="P126" s="77" t="s">
        <v>207</v>
      </c>
      <c r="Q126" s="77" t="s">
        <v>208</v>
      </c>
      <c r="R126" s="77" t="s">
        <v>209</v>
      </c>
      <c r="S126" s="77" t="s">
        <v>210</v>
      </c>
      <c r="T126" s="78" t="s">
        <v>211</v>
      </c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</row>
    <row r="127" spans="1:63" s="2" customFormat="1" ht="22.9" customHeight="1">
      <c r="A127" s="35"/>
      <c r="B127" s="36"/>
      <c r="C127" s="83" t="s">
        <v>212</v>
      </c>
      <c r="D127" s="37"/>
      <c r="E127" s="37"/>
      <c r="F127" s="37"/>
      <c r="G127" s="37"/>
      <c r="H127" s="37"/>
      <c r="I127" s="37"/>
      <c r="J127" s="172">
        <f>BK127</f>
        <v>0</v>
      </c>
      <c r="K127" s="37"/>
      <c r="L127" s="40"/>
      <c r="M127" s="79"/>
      <c r="N127" s="173"/>
      <c r="O127" s="80"/>
      <c r="P127" s="174">
        <f>P128+P194+P197+P201+P213+P221+P227</f>
        <v>0</v>
      </c>
      <c r="Q127" s="80"/>
      <c r="R127" s="174">
        <f>R128+R194+R197+R201+R213+R221+R227</f>
        <v>0</v>
      </c>
      <c r="S127" s="80"/>
      <c r="T127" s="175">
        <f>T128+T194+T197+T201+T213+T221+T227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76</v>
      </c>
      <c r="AU127" s="18" t="s">
        <v>191</v>
      </c>
      <c r="BK127" s="176">
        <f>BK128+BK194+BK197+BK201+BK213+BK221+BK227</f>
        <v>0</v>
      </c>
    </row>
    <row r="128" spans="2:63" s="12" customFormat="1" ht="25.9" customHeight="1">
      <c r="B128" s="177"/>
      <c r="C128" s="178"/>
      <c r="D128" s="179" t="s">
        <v>76</v>
      </c>
      <c r="E128" s="180" t="s">
        <v>2396</v>
      </c>
      <c r="F128" s="180" t="s">
        <v>2397</v>
      </c>
      <c r="G128" s="178"/>
      <c r="H128" s="178"/>
      <c r="I128" s="181"/>
      <c r="J128" s="182">
        <f>BK128</f>
        <v>0</v>
      </c>
      <c r="K128" s="178"/>
      <c r="L128" s="183"/>
      <c r="M128" s="184"/>
      <c r="N128" s="185"/>
      <c r="O128" s="185"/>
      <c r="P128" s="186">
        <f>SUM(P129:P193)</f>
        <v>0</v>
      </c>
      <c r="Q128" s="185"/>
      <c r="R128" s="186">
        <f>SUM(R129:R193)</f>
        <v>0</v>
      </c>
      <c r="S128" s="185"/>
      <c r="T128" s="187">
        <f>SUM(T129:T193)</f>
        <v>0</v>
      </c>
      <c r="AR128" s="188" t="s">
        <v>84</v>
      </c>
      <c r="AT128" s="189" t="s">
        <v>76</v>
      </c>
      <c r="AU128" s="189" t="s">
        <v>77</v>
      </c>
      <c r="AY128" s="188" t="s">
        <v>215</v>
      </c>
      <c r="BK128" s="190">
        <f>SUM(BK129:BK193)</f>
        <v>0</v>
      </c>
    </row>
    <row r="129" spans="1:65" s="2" customFormat="1" ht="55.5" customHeight="1">
      <c r="A129" s="35"/>
      <c r="B129" s="36"/>
      <c r="C129" s="250" t="s">
        <v>84</v>
      </c>
      <c r="D129" s="250" t="s">
        <v>527</v>
      </c>
      <c r="E129" s="251" t="s">
        <v>2398</v>
      </c>
      <c r="F129" s="252" t="s">
        <v>2399</v>
      </c>
      <c r="G129" s="253" t="s">
        <v>2333</v>
      </c>
      <c r="H129" s="254">
        <v>1</v>
      </c>
      <c r="I129" s="255"/>
      <c r="J129" s="256">
        <f aca="true" t="shared" si="0" ref="J129:J160">ROUND(I129*H129,2)</f>
        <v>0</v>
      </c>
      <c r="K129" s="252" t="s">
        <v>221</v>
      </c>
      <c r="L129" s="257"/>
      <c r="M129" s="258" t="s">
        <v>1</v>
      </c>
      <c r="N129" s="259" t="s">
        <v>42</v>
      </c>
      <c r="O129" s="72"/>
      <c r="P129" s="202">
        <f aca="true" t="shared" si="1" ref="P129:P160">O129*H129</f>
        <v>0</v>
      </c>
      <c r="Q129" s="202">
        <v>0</v>
      </c>
      <c r="R129" s="202">
        <f aca="true" t="shared" si="2" ref="R129:R160">Q129*H129</f>
        <v>0</v>
      </c>
      <c r="S129" s="202">
        <v>0</v>
      </c>
      <c r="T129" s="203">
        <f aca="true" t="shared" si="3" ref="T129:T160"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4" t="s">
        <v>2400</v>
      </c>
      <c r="AT129" s="204" t="s">
        <v>527</v>
      </c>
      <c r="AU129" s="204" t="s">
        <v>84</v>
      </c>
      <c r="AY129" s="18" t="s">
        <v>215</v>
      </c>
      <c r="BE129" s="205">
        <f aca="true" t="shared" si="4" ref="BE129:BE160">IF(N129="základní",J129,0)</f>
        <v>0</v>
      </c>
      <c r="BF129" s="205">
        <f aca="true" t="shared" si="5" ref="BF129:BF160">IF(N129="snížená",J129,0)</f>
        <v>0</v>
      </c>
      <c r="BG129" s="205">
        <f aca="true" t="shared" si="6" ref="BG129:BG160">IF(N129="zákl. přenesená",J129,0)</f>
        <v>0</v>
      </c>
      <c r="BH129" s="205">
        <f aca="true" t="shared" si="7" ref="BH129:BH160">IF(N129="sníž. přenesená",J129,0)</f>
        <v>0</v>
      </c>
      <c r="BI129" s="205">
        <f aca="true" t="shared" si="8" ref="BI129:BI160">IF(N129="nulová",J129,0)</f>
        <v>0</v>
      </c>
      <c r="BJ129" s="18" t="s">
        <v>84</v>
      </c>
      <c r="BK129" s="205">
        <f aca="true" t="shared" si="9" ref="BK129:BK160">ROUND(I129*H129,2)</f>
        <v>0</v>
      </c>
      <c r="BL129" s="18" t="s">
        <v>657</v>
      </c>
      <c r="BM129" s="204" t="s">
        <v>86</v>
      </c>
    </row>
    <row r="130" spans="1:65" s="2" customFormat="1" ht="24.2" customHeight="1">
      <c r="A130" s="35"/>
      <c r="B130" s="36"/>
      <c r="C130" s="250" t="s">
        <v>86</v>
      </c>
      <c r="D130" s="250" t="s">
        <v>527</v>
      </c>
      <c r="E130" s="251" t="s">
        <v>2401</v>
      </c>
      <c r="F130" s="252" t="s">
        <v>2402</v>
      </c>
      <c r="G130" s="253" t="s">
        <v>2333</v>
      </c>
      <c r="H130" s="254">
        <v>1</v>
      </c>
      <c r="I130" s="255"/>
      <c r="J130" s="256">
        <f t="shared" si="0"/>
        <v>0</v>
      </c>
      <c r="K130" s="252" t="s">
        <v>221</v>
      </c>
      <c r="L130" s="257"/>
      <c r="M130" s="258" t="s">
        <v>1</v>
      </c>
      <c r="N130" s="259" t="s">
        <v>42</v>
      </c>
      <c r="O130" s="72"/>
      <c r="P130" s="202">
        <f t="shared" si="1"/>
        <v>0</v>
      </c>
      <c r="Q130" s="202">
        <v>0</v>
      </c>
      <c r="R130" s="202">
        <f t="shared" si="2"/>
        <v>0</v>
      </c>
      <c r="S130" s="202">
        <v>0</v>
      </c>
      <c r="T130" s="203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4" t="s">
        <v>2400</v>
      </c>
      <c r="AT130" s="204" t="s">
        <v>527</v>
      </c>
      <c r="AU130" s="204" t="s">
        <v>84</v>
      </c>
      <c r="AY130" s="18" t="s">
        <v>215</v>
      </c>
      <c r="BE130" s="205">
        <f t="shared" si="4"/>
        <v>0</v>
      </c>
      <c r="BF130" s="205">
        <f t="shared" si="5"/>
        <v>0</v>
      </c>
      <c r="BG130" s="205">
        <f t="shared" si="6"/>
        <v>0</v>
      </c>
      <c r="BH130" s="205">
        <f t="shared" si="7"/>
        <v>0</v>
      </c>
      <c r="BI130" s="205">
        <f t="shared" si="8"/>
        <v>0</v>
      </c>
      <c r="BJ130" s="18" t="s">
        <v>84</v>
      </c>
      <c r="BK130" s="205">
        <f t="shared" si="9"/>
        <v>0</v>
      </c>
      <c r="BL130" s="18" t="s">
        <v>657</v>
      </c>
      <c r="BM130" s="204" t="s">
        <v>222</v>
      </c>
    </row>
    <row r="131" spans="1:65" s="2" customFormat="1" ht="21.75" customHeight="1">
      <c r="A131" s="35"/>
      <c r="B131" s="36"/>
      <c r="C131" s="250" t="s">
        <v>95</v>
      </c>
      <c r="D131" s="250" t="s">
        <v>527</v>
      </c>
      <c r="E131" s="251" t="s">
        <v>2403</v>
      </c>
      <c r="F131" s="252" t="s">
        <v>2404</v>
      </c>
      <c r="G131" s="253" t="s">
        <v>2333</v>
      </c>
      <c r="H131" s="254">
        <v>3</v>
      </c>
      <c r="I131" s="255"/>
      <c r="J131" s="256">
        <f t="shared" si="0"/>
        <v>0</v>
      </c>
      <c r="K131" s="252" t="s">
        <v>221</v>
      </c>
      <c r="L131" s="257"/>
      <c r="M131" s="258" t="s">
        <v>1</v>
      </c>
      <c r="N131" s="259" t="s">
        <v>42</v>
      </c>
      <c r="O131" s="72"/>
      <c r="P131" s="202">
        <f t="shared" si="1"/>
        <v>0</v>
      </c>
      <c r="Q131" s="202">
        <v>0</v>
      </c>
      <c r="R131" s="202">
        <f t="shared" si="2"/>
        <v>0</v>
      </c>
      <c r="S131" s="202">
        <v>0</v>
      </c>
      <c r="T131" s="203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2400</v>
      </c>
      <c r="AT131" s="204" t="s">
        <v>527</v>
      </c>
      <c r="AU131" s="204" t="s">
        <v>84</v>
      </c>
      <c r="AY131" s="18" t="s">
        <v>215</v>
      </c>
      <c r="BE131" s="205">
        <f t="shared" si="4"/>
        <v>0</v>
      </c>
      <c r="BF131" s="205">
        <f t="shared" si="5"/>
        <v>0</v>
      </c>
      <c r="BG131" s="205">
        <f t="shared" si="6"/>
        <v>0</v>
      </c>
      <c r="BH131" s="205">
        <f t="shared" si="7"/>
        <v>0</v>
      </c>
      <c r="BI131" s="205">
        <f t="shared" si="8"/>
        <v>0</v>
      </c>
      <c r="BJ131" s="18" t="s">
        <v>84</v>
      </c>
      <c r="BK131" s="205">
        <f t="shared" si="9"/>
        <v>0</v>
      </c>
      <c r="BL131" s="18" t="s">
        <v>657</v>
      </c>
      <c r="BM131" s="204" t="s">
        <v>250</v>
      </c>
    </row>
    <row r="132" spans="1:65" s="2" customFormat="1" ht="16.5" customHeight="1">
      <c r="A132" s="35"/>
      <c r="B132" s="36"/>
      <c r="C132" s="250" t="s">
        <v>222</v>
      </c>
      <c r="D132" s="250" t="s">
        <v>527</v>
      </c>
      <c r="E132" s="251" t="s">
        <v>2405</v>
      </c>
      <c r="F132" s="252" t="s">
        <v>2406</v>
      </c>
      <c r="G132" s="253" t="s">
        <v>2333</v>
      </c>
      <c r="H132" s="254">
        <v>1</v>
      </c>
      <c r="I132" s="255"/>
      <c r="J132" s="256">
        <f t="shared" si="0"/>
        <v>0</v>
      </c>
      <c r="K132" s="252" t="s">
        <v>221</v>
      </c>
      <c r="L132" s="257"/>
      <c r="M132" s="258" t="s">
        <v>1</v>
      </c>
      <c r="N132" s="259" t="s">
        <v>42</v>
      </c>
      <c r="O132" s="72"/>
      <c r="P132" s="202">
        <f t="shared" si="1"/>
        <v>0</v>
      </c>
      <c r="Q132" s="202">
        <v>0</v>
      </c>
      <c r="R132" s="202">
        <f t="shared" si="2"/>
        <v>0</v>
      </c>
      <c r="S132" s="202">
        <v>0</v>
      </c>
      <c r="T132" s="203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2400</v>
      </c>
      <c r="AT132" s="204" t="s">
        <v>527</v>
      </c>
      <c r="AU132" s="204" t="s">
        <v>84</v>
      </c>
      <c r="AY132" s="18" t="s">
        <v>215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18" t="s">
        <v>84</v>
      </c>
      <c r="BK132" s="205">
        <f t="shared" si="9"/>
        <v>0</v>
      </c>
      <c r="BL132" s="18" t="s">
        <v>657</v>
      </c>
      <c r="BM132" s="204" t="s">
        <v>261</v>
      </c>
    </row>
    <row r="133" spans="1:65" s="2" customFormat="1" ht="16.5" customHeight="1">
      <c r="A133" s="35"/>
      <c r="B133" s="36"/>
      <c r="C133" s="250" t="s">
        <v>246</v>
      </c>
      <c r="D133" s="250" t="s">
        <v>527</v>
      </c>
      <c r="E133" s="251" t="s">
        <v>2407</v>
      </c>
      <c r="F133" s="252" t="s">
        <v>2408</v>
      </c>
      <c r="G133" s="253" t="s">
        <v>2333</v>
      </c>
      <c r="H133" s="254">
        <v>6</v>
      </c>
      <c r="I133" s="255"/>
      <c r="J133" s="256">
        <f t="shared" si="0"/>
        <v>0</v>
      </c>
      <c r="K133" s="252" t="s">
        <v>221</v>
      </c>
      <c r="L133" s="257"/>
      <c r="M133" s="258" t="s">
        <v>1</v>
      </c>
      <c r="N133" s="259" t="s">
        <v>42</v>
      </c>
      <c r="O133" s="72"/>
      <c r="P133" s="202">
        <f t="shared" si="1"/>
        <v>0</v>
      </c>
      <c r="Q133" s="202">
        <v>0</v>
      </c>
      <c r="R133" s="202">
        <f t="shared" si="2"/>
        <v>0</v>
      </c>
      <c r="S133" s="202">
        <v>0</v>
      </c>
      <c r="T133" s="203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4" t="s">
        <v>2400</v>
      </c>
      <c r="AT133" s="204" t="s">
        <v>527</v>
      </c>
      <c r="AU133" s="204" t="s">
        <v>84</v>
      </c>
      <c r="AY133" s="18" t="s">
        <v>215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18" t="s">
        <v>84</v>
      </c>
      <c r="BK133" s="205">
        <f t="shared" si="9"/>
        <v>0</v>
      </c>
      <c r="BL133" s="18" t="s">
        <v>657</v>
      </c>
      <c r="BM133" s="204" t="s">
        <v>8</v>
      </c>
    </row>
    <row r="134" spans="1:65" s="2" customFormat="1" ht="21.75" customHeight="1">
      <c r="A134" s="35"/>
      <c r="B134" s="36"/>
      <c r="C134" s="250" t="s">
        <v>250</v>
      </c>
      <c r="D134" s="250" t="s">
        <v>527</v>
      </c>
      <c r="E134" s="251" t="s">
        <v>2409</v>
      </c>
      <c r="F134" s="252" t="s">
        <v>2410</v>
      </c>
      <c r="G134" s="253" t="s">
        <v>2333</v>
      </c>
      <c r="H134" s="254">
        <v>40</v>
      </c>
      <c r="I134" s="255"/>
      <c r="J134" s="256">
        <f t="shared" si="0"/>
        <v>0</v>
      </c>
      <c r="K134" s="252" t="s">
        <v>221</v>
      </c>
      <c r="L134" s="257"/>
      <c r="M134" s="258" t="s">
        <v>1</v>
      </c>
      <c r="N134" s="259" t="s">
        <v>42</v>
      </c>
      <c r="O134" s="72"/>
      <c r="P134" s="202">
        <f t="shared" si="1"/>
        <v>0</v>
      </c>
      <c r="Q134" s="202">
        <v>0</v>
      </c>
      <c r="R134" s="202">
        <f t="shared" si="2"/>
        <v>0</v>
      </c>
      <c r="S134" s="202">
        <v>0</v>
      </c>
      <c r="T134" s="203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2400</v>
      </c>
      <c r="AT134" s="204" t="s">
        <v>527</v>
      </c>
      <c r="AU134" s="204" t="s">
        <v>84</v>
      </c>
      <c r="AY134" s="18" t="s">
        <v>215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8" t="s">
        <v>84</v>
      </c>
      <c r="BK134" s="205">
        <f t="shared" si="9"/>
        <v>0</v>
      </c>
      <c r="BL134" s="18" t="s">
        <v>657</v>
      </c>
      <c r="BM134" s="204" t="s">
        <v>279</v>
      </c>
    </row>
    <row r="135" spans="1:65" s="2" customFormat="1" ht="16.5" customHeight="1">
      <c r="A135" s="35"/>
      <c r="B135" s="36"/>
      <c r="C135" s="250" t="s">
        <v>255</v>
      </c>
      <c r="D135" s="250" t="s">
        <v>527</v>
      </c>
      <c r="E135" s="251" t="s">
        <v>2411</v>
      </c>
      <c r="F135" s="252" t="s">
        <v>2412</v>
      </c>
      <c r="G135" s="253" t="s">
        <v>2333</v>
      </c>
      <c r="H135" s="254">
        <v>1</v>
      </c>
      <c r="I135" s="255"/>
      <c r="J135" s="256">
        <f t="shared" si="0"/>
        <v>0</v>
      </c>
      <c r="K135" s="252" t="s">
        <v>221</v>
      </c>
      <c r="L135" s="257"/>
      <c r="M135" s="258" t="s">
        <v>1</v>
      </c>
      <c r="N135" s="259" t="s">
        <v>42</v>
      </c>
      <c r="O135" s="72"/>
      <c r="P135" s="202">
        <f t="shared" si="1"/>
        <v>0</v>
      </c>
      <c r="Q135" s="202">
        <v>0</v>
      </c>
      <c r="R135" s="202">
        <f t="shared" si="2"/>
        <v>0</v>
      </c>
      <c r="S135" s="202">
        <v>0</v>
      </c>
      <c r="T135" s="203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4" t="s">
        <v>2400</v>
      </c>
      <c r="AT135" s="204" t="s">
        <v>527</v>
      </c>
      <c r="AU135" s="204" t="s">
        <v>84</v>
      </c>
      <c r="AY135" s="18" t="s">
        <v>215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18" t="s">
        <v>84</v>
      </c>
      <c r="BK135" s="205">
        <f t="shared" si="9"/>
        <v>0</v>
      </c>
      <c r="BL135" s="18" t="s">
        <v>657</v>
      </c>
      <c r="BM135" s="204" t="s">
        <v>303</v>
      </c>
    </row>
    <row r="136" spans="1:65" s="2" customFormat="1" ht="16.5" customHeight="1">
      <c r="A136" s="35"/>
      <c r="B136" s="36"/>
      <c r="C136" s="250" t="s">
        <v>261</v>
      </c>
      <c r="D136" s="250" t="s">
        <v>527</v>
      </c>
      <c r="E136" s="251" t="s">
        <v>2413</v>
      </c>
      <c r="F136" s="252" t="s">
        <v>2414</v>
      </c>
      <c r="G136" s="253" t="s">
        <v>2333</v>
      </c>
      <c r="H136" s="254">
        <v>1</v>
      </c>
      <c r="I136" s="255"/>
      <c r="J136" s="256">
        <f t="shared" si="0"/>
        <v>0</v>
      </c>
      <c r="K136" s="252" t="s">
        <v>221</v>
      </c>
      <c r="L136" s="257"/>
      <c r="M136" s="258" t="s">
        <v>1</v>
      </c>
      <c r="N136" s="259" t="s">
        <v>42</v>
      </c>
      <c r="O136" s="72"/>
      <c r="P136" s="202">
        <f t="shared" si="1"/>
        <v>0</v>
      </c>
      <c r="Q136" s="202">
        <v>0</v>
      </c>
      <c r="R136" s="202">
        <f t="shared" si="2"/>
        <v>0</v>
      </c>
      <c r="S136" s="202">
        <v>0</v>
      </c>
      <c r="T136" s="203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2400</v>
      </c>
      <c r="AT136" s="204" t="s">
        <v>527</v>
      </c>
      <c r="AU136" s="204" t="s">
        <v>84</v>
      </c>
      <c r="AY136" s="18" t="s">
        <v>215</v>
      </c>
      <c r="BE136" s="205">
        <f t="shared" si="4"/>
        <v>0</v>
      </c>
      <c r="BF136" s="205">
        <f t="shared" si="5"/>
        <v>0</v>
      </c>
      <c r="BG136" s="205">
        <f t="shared" si="6"/>
        <v>0</v>
      </c>
      <c r="BH136" s="205">
        <f t="shared" si="7"/>
        <v>0</v>
      </c>
      <c r="BI136" s="205">
        <f t="shared" si="8"/>
        <v>0</v>
      </c>
      <c r="BJ136" s="18" t="s">
        <v>84</v>
      </c>
      <c r="BK136" s="205">
        <f t="shared" si="9"/>
        <v>0</v>
      </c>
      <c r="BL136" s="18" t="s">
        <v>657</v>
      </c>
      <c r="BM136" s="204" t="s">
        <v>321</v>
      </c>
    </row>
    <row r="137" spans="1:65" s="2" customFormat="1" ht="16.5" customHeight="1">
      <c r="A137" s="35"/>
      <c r="B137" s="36"/>
      <c r="C137" s="250" t="s">
        <v>265</v>
      </c>
      <c r="D137" s="250" t="s">
        <v>527</v>
      </c>
      <c r="E137" s="251" t="s">
        <v>2415</v>
      </c>
      <c r="F137" s="252" t="s">
        <v>2416</v>
      </c>
      <c r="G137" s="253" t="s">
        <v>2333</v>
      </c>
      <c r="H137" s="254">
        <v>1</v>
      </c>
      <c r="I137" s="255"/>
      <c r="J137" s="256">
        <f t="shared" si="0"/>
        <v>0</v>
      </c>
      <c r="K137" s="252" t="s">
        <v>221</v>
      </c>
      <c r="L137" s="257"/>
      <c r="M137" s="258" t="s">
        <v>1</v>
      </c>
      <c r="N137" s="259" t="s">
        <v>42</v>
      </c>
      <c r="O137" s="72"/>
      <c r="P137" s="202">
        <f t="shared" si="1"/>
        <v>0</v>
      </c>
      <c r="Q137" s="202">
        <v>0</v>
      </c>
      <c r="R137" s="202">
        <f t="shared" si="2"/>
        <v>0</v>
      </c>
      <c r="S137" s="202">
        <v>0</v>
      </c>
      <c r="T137" s="203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2400</v>
      </c>
      <c r="AT137" s="204" t="s">
        <v>527</v>
      </c>
      <c r="AU137" s="204" t="s">
        <v>84</v>
      </c>
      <c r="AY137" s="18" t="s">
        <v>215</v>
      </c>
      <c r="BE137" s="205">
        <f t="shared" si="4"/>
        <v>0</v>
      </c>
      <c r="BF137" s="205">
        <f t="shared" si="5"/>
        <v>0</v>
      </c>
      <c r="BG137" s="205">
        <f t="shared" si="6"/>
        <v>0</v>
      </c>
      <c r="BH137" s="205">
        <f t="shared" si="7"/>
        <v>0</v>
      </c>
      <c r="BI137" s="205">
        <f t="shared" si="8"/>
        <v>0</v>
      </c>
      <c r="BJ137" s="18" t="s">
        <v>84</v>
      </c>
      <c r="BK137" s="205">
        <f t="shared" si="9"/>
        <v>0</v>
      </c>
      <c r="BL137" s="18" t="s">
        <v>657</v>
      </c>
      <c r="BM137" s="204" t="s">
        <v>328</v>
      </c>
    </row>
    <row r="138" spans="1:65" s="2" customFormat="1" ht="16.5" customHeight="1">
      <c r="A138" s="35"/>
      <c r="B138" s="36"/>
      <c r="C138" s="250" t="s">
        <v>8</v>
      </c>
      <c r="D138" s="250" t="s">
        <v>527</v>
      </c>
      <c r="E138" s="251" t="s">
        <v>2417</v>
      </c>
      <c r="F138" s="252" t="s">
        <v>2418</v>
      </c>
      <c r="G138" s="253" t="s">
        <v>2333</v>
      </c>
      <c r="H138" s="254">
        <v>2</v>
      </c>
      <c r="I138" s="255"/>
      <c r="J138" s="256">
        <f t="shared" si="0"/>
        <v>0</v>
      </c>
      <c r="K138" s="252" t="s">
        <v>221</v>
      </c>
      <c r="L138" s="257"/>
      <c r="M138" s="258" t="s">
        <v>1</v>
      </c>
      <c r="N138" s="259" t="s">
        <v>42</v>
      </c>
      <c r="O138" s="72"/>
      <c r="P138" s="202">
        <f t="shared" si="1"/>
        <v>0</v>
      </c>
      <c r="Q138" s="202">
        <v>0</v>
      </c>
      <c r="R138" s="202">
        <f t="shared" si="2"/>
        <v>0</v>
      </c>
      <c r="S138" s="202">
        <v>0</v>
      </c>
      <c r="T138" s="203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4" t="s">
        <v>2400</v>
      </c>
      <c r="AT138" s="204" t="s">
        <v>527</v>
      </c>
      <c r="AU138" s="204" t="s">
        <v>84</v>
      </c>
      <c r="AY138" s="18" t="s">
        <v>215</v>
      </c>
      <c r="BE138" s="205">
        <f t="shared" si="4"/>
        <v>0</v>
      </c>
      <c r="BF138" s="205">
        <f t="shared" si="5"/>
        <v>0</v>
      </c>
      <c r="BG138" s="205">
        <f t="shared" si="6"/>
        <v>0</v>
      </c>
      <c r="BH138" s="205">
        <f t="shared" si="7"/>
        <v>0</v>
      </c>
      <c r="BI138" s="205">
        <f t="shared" si="8"/>
        <v>0</v>
      </c>
      <c r="BJ138" s="18" t="s">
        <v>84</v>
      </c>
      <c r="BK138" s="205">
        <f t="shared" si="9"/>
        <v>0</v>
      </c>
      <c r="BL138" s="18" t="s">
        <v>657</v>
      </c>
      <c r="BM138" s="204" t="s">
        <v>343</v>
      </c>
    </row>
    <row r="139" spans="1:65" s="2" customFormat="1" ht="16.5" customHeight="1">
      <c r="A139" s="35"/>
      <c r="B139" s="36"/>
      <c r="C139" s="250" t="s">
        <v>274</v>
      </c>
      <c r="D139" s="250" t="s">
        <v>527</v>
      </c>
      <c r="E139" s="251" t="s">
        <v>2419</v>
      </c>
      <c r="F139" s="252" t="s">
        <v>2420</v>
      </c>
      <c r="G139" s="253" t="s">
        <v>2333</v>
      </c>
      <c r="H139" s="254">
        <v>2</v>
      </c>
      <c r="I139" s="255"/>
      <c r="J139" s="256">
        <f t="shared" si="0"/>
        <v>0</v>
      </c>
      <c r="K139" s="252" t="s">
        <v>221</v>
      </c>
      <c r="L139" s="257"/>
      <c r="M139" s="258" t="s">
        <v>1</v>
      </c>
      <c r="N139" s="259" t="s">
        <v>42</v>
      </c>
      <c r="O139" s="72"/>
      <c r="P139" s="202">
        <f t="shared" si="1"/>
        <v>0</v>
      </c>
      <c r="Q139" s="202">
        <v>0</v>
      </c>
      <c r="R139" s="202">
        <f t="shared" si="2"/>
        <v>0</v>
      </c>
      <c r="S139" s="202">
        <v>0</v>
      </c>
      <c r="T139" s="203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2400</v>
      </c>
      <c r="AT139" s="204" t="s">
        <v>527</v>
      </c>
      <c r="AU139" s="204" t="s">
        <v>84</v>
      </c>
      <c r="AY139" s="18" t="s">
        <v>215</v>
      </c>
      <c r="BE139" s="205">
        <f t="shared" si="4"/>
        <v>0</v>
      </c>
      <c r="BF139" s="205">
        <f t="shared" si="5"/>
        <v>0</v>
      </c>
      <c r="BG139" s="205">
        <f t="shared" si="6"/>
        <v>0</v>
      </c>
      <c r="BH139" s="205">
        <f t="shared" si="7"/>
        <v>0</v>
      </c>
      <c r="BI139" s="205">
        <f t="shared" si="8"/>
        <v>0</v>
      </c>
      <c r="BJ139" s="18" t="s">
        <v>84</v>
      </c>
      <c r="BK139" s="205">
        <f t="shared" si="9"/>
        <v>0</v>
      </c>
      <c r="BL139" s="18" t="s">
        <v>657</v>
      </c>
      <c r="BM139" s="204" t="s">
        <v>352</v>
      </c>
    </row>
    <row r="140" spans="1:65" s="2" customFormat="1" ht="16.5" customHeight="1">
      <c r="A140" s="35"/>
      <c r="B140" s="36"/>
      <c r="C140" s="250" t="s">
        <v>279</v>
      </c>
      <c r="D140" s="250" t="s">
        <v>527</v>
      </c>
      <c r="E140" s="251" t="s">
        <v>2421</v>
      </c>
      <c r="F140" s="252" t="s">
        <v>2422</v>
      </c>
      <c r="G140" s="253" t="s">
        <v>2333</v>
      </c>
      <c r="H140" s="254">
        <v>2</v>
      </c>
      <c r="I140" s="255"/>
      <c r="J140" s="256">
        <f t="shared" si="0"/>
        <v>0</v>
      </c>
      <c r="K140" s="252" t="s">
        <v>221</v>
      </c>
      <c r="L140" s="257"/>
      <c r="M140" s="258" t="s">
        <v>1</v>
      </c>
      <c r="N140" s="259" t="s">
        <v>42</v>
      </c>
      <c r="O140" s="72"/>
      <c r="P140" s="202">
        <f t="shared" si="1"/>
        <v>0</v>
      </c>
      <c r="Q140" s="202">
        <v>0</v>
      </c>
      <c r="R140" s="202">
        <f t="shared" si="2"/>
        <v>0</v>
      </c>
      <c r="S140" s="202">
        <v>0</v>
      </c>
      <c r="T140" s="203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2400</v>
      </c>
      <c r="AT140" s="204" t="s">
        <v>527</v>
      </c>
      <c r="AU140" s="204" t="s">
        <v>84</v>
      </c>
      <c r="AY140" s="18" t="s">
        <v>215</v>
      </c>
      <c r="BE140" s="205">
        <f t="shared" si="4"/>
        <v>0</v>
      </c>
      <c r="BF140" s="205">
        <f t="shared" si="5"/>
        <v>0</v>
      </c>
      <c r="BG140" s="205">
        <f t="shared" si="6"/>
        <v>0</v>
      </c>
      <c r="BH140" s="205">
        <f t="shared" si="7"/>
        <v>0</v>
      </c>
      <c r="BI140" s="205">
        <f t="shared" si="8"/>
        <v>0</v>
      </c>
      <c r="BJ140" s="18" t="s">
        <v>84</v>
      </c>
      <c r="BK140" s="205">
        <f t="shared" si="9"/>
        <v>0</v>
      </c>
      <c r="BL140" s="18" t="s">
        <v>657</v>
      </c>
      <c r="BM140" s="204" t="s">
        <v>372</v>
      </c>
    </row>
    <row r="141" spans="1:65" s="2" customFormat="1" ht="16.5" customHeight="1">
      <c r="A141" s="35"/>
      <c r="B141" s="36"/>
      <c r="C141" s="250" t="s">
        <v>147</v>
      </c>
      <c r="D141" s="250" t="s">
        <v>527</v>
      </c>
      <c r="E141" s="251" t="s">
        <v>2423</v>
      </c>
      <c r="F141" s="252" t="s">
        <v>2424</v>
      </c>
      <c r="G141" s="253" t="s">
        <v>2333</v>
      </c>
      <c r="H141" s="254">
        <v>1</v>
      </c>
      <c r="I141" s="255"/>
      <c r="J141" s="256">
        <f t="shared" si="0"/>
        <v>0</v>
      </c>
      <c r="K141" s="252" t="s">
        <v>221</v>
      </c>
      <c r="L141" s="257"/>
      <c r="M141" s="258" t="s">
        <v>1</v>
      </c>
      <c r="N141" s="259" t="s">
        <v>42</v>
      </c>
      <c r="O141" s="72"/>
      <c r="P141" s="202">
        <f t="shared" si="1"/>
        <v>0</v>
      </c>
      <c r="Q141" s="202">
        <v>0</v>
      </c>
      <c r="R141" s="202">
        <f t="shared" si="2"/>
        <v>0</v>
      </c>
      <c r="S141" s="202">
        <v>0</v>
      </c>
      <c r="T141" s="203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2400</v>
      </c>
      <c r="AT141" s="204" t="s">
        <v>527</v>
      </c>
      <c r="AU141" s="204" t="s">
        <v>84</v>
      </c>
      <c r="AY141" s="18" t="s">
        <v>215</v>
      </c>
      <c r="BE141" s="205">
        <f t="shared" si="4"/>
        <v>0</v>
      </c>
      <c r="BF141" s="205">
        <f t="shared" si="5"/>
        <v>0</v>
      </c>
      <c r="BG141" s="205">
        <f t="shared" si="6"/>
        <v>0</v>
      </c>
      <c r="BH141" s="205">
        <f t="shared" si="7"/>
        <v>0</v>
      </c>
      <c r="BI141" s="205">
        <f t="shared" si="8"/>
        <v>0</v>
      </c>
      <c r="BJ141" s="18" t="s">
        <v>84</v>
      </c>
      <c r="BK141" s="205">
        <f t="shared" si="9"/>
        <v>0</v>
      </c>
      <c r="BL141" s="18" t="s">
        <v>657</v>
      </c>
      <c r="BM141" s="204" t="s">
        <v>384</v>
      </c>
    </row>
    <row r="142" spans="1:65" s="2" customFormat="1" ht="16.5" customHeight="1">
      <c r="A142" s="35"/>
      <c r="B142" s="36"/>
      <c r="C142" s="250" t="s">
        <v>303</v>
      </c>
      <c r="D142" s="250" t="s">
        <v>527</v>
      </c>
      <c r="E142" s="251" t="s">
        <v>2425</v>
      </c>
      <c r="F142" s="252" t="s">
        <v>2426</v>
      </c>
      <c r="G142" s="253" t="s">
        <v>2333</v>
      </c>
      <c r="H142" s="254">
        <v>2</v>
      </c>
      <c r="I142" s="255"/>
      <c r="J142" s="256">
        <f t="shared" si="0"/>
        <v>0</v>
      </c>
      <c r="K142" s="252" t="s">
        <v>221</v>
      </c>
      <c r="L142" s="257"/>
      <c r="M142" s="258" t="s">
        <v>1</v>
      </c>
      <c r="N142" s="259" t="s">
        <v>42</v>
      </c>
      <c r="O142" s="72"/>
      <c r="P142" s="202">
        <f t="shared" si="1"/>
        <v>0</v>
      </c>
      <c r="Q142" s="202">
        <v>0</v>
      </c>
      <c r="R142" s="202">
        <f t="shared" si="2"/>
        <v>0</v>
      </c>
      <c r="S142" s="202">
        <v>0</v>
      </c>
      <c r="T142" s="203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2400</v>
      </c>
      <c r="AT142" s="204" t="s">
        <v>527</v>
      </c>
      <c r="AU142" s="204" t="s">
        <v>84</v>
      </c>
      <c r="AY142" s="18" t="s">
        <v>215</v>
      </c>
      <c r="BE142" s="205">
        <f t="shared" si="4"/>
        <v>0</v>
      </c>
      <c r="BF142" s="205">
        <f t="shared" si="5"/>
        <v>0</v>
      </c>
      <c r="BG142" s="205">
        <f t="shared" si="6"/>
        <v>0</v>
      </c>
      <c r="BH142" s="205">
        <f t="shared" si="7"/>
        <v>0</v>
      </c>
      <c r="BI142" s="205">
        <f t="shared" si="8"/>
        <v>0</v>
      </c>
      <c r="BJ142" s="18" t="s">
        <v>84</v>
      </c>
      <c r="BK142" s="205">
        <f t="shared" si="9"/>
        <v>0</v>
      </c>
      <c r="BL142" s="18" t="s">
        <v>657</v>
      </c>
      <c r="BM142" s="204" t="s">
        <v>429</v>
      </c>
    </row>
    <row r="143" spans="1:65" s="2" customFormat="1" ht="16.5" customHeight="1">
      <c r="A143" s="35"/>
      <c r="B143" s="36"/>
      <c r="C143" s="250" t="s">
        <v>319</v>
      </c>
      <c r="D143" s="250" t="s">
        <v>527</v>
      </c>
      <c r="E143" s="251" t="s">
        <v>2427</v>
      </c>
      <c r="F143" s="252" t="s">
        <v>2428</v>
      </c>
      <c r="G143" s="253" t="s">
        <v>2333</v>
      </c>
      <c r="H143" s="254">
        <v>1</v>
      </c>
      <c r="I143" s="255"/>
      <c r="J143" s="256">
        <f t="shared" si="0"/>
        <v>0</v>
      </c>
      <c r="K143" s="252" t="s">
        <v>221</v>
      </c>
      <c r="L143" s="257"/>
      <c r="M143" s="258" t="s">
        <v>1</v>
      </c>
      <c r="N143" s="259" t="s">
        <v>42</v>
      </c>
      <c r="O143" s="72"/>
      <c r="P143" s="202">
        <f t="shared" si="1"/>
        <v>0</v>
      </c>
      <c r="Q143" s="202">
        <v>0</v>
      </c>
      <c r="R143" s="202">
        <f t="shared" si="2"/>
        <v>0</v>
      </c>
      <c r="S143" s="202">
        <v>0</v>
      </c>
      <c r="T143" s="203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2400</v>
      </c>
      <c r="AT143" s="204" t="s">
        <v>527</v>
      </c>
      <c r="AU143" s="204" t="s">
        <v>84</v>
      </c>
      <c r="AY143" s="18" t="s">
        <v>215</v>
      </c>
      <c r="BE143" s="205">
        <f t="shared" si="4"/>
        <v>0</v>
      </c>
      <c r="BF143" s="205">
        <f t="shared" si="5"/>
        <v>0</v>
      </c>
      <c r="BG143" s="205">
        <f t="shared" si="6"/>
        <v>0</v>
      </c>
      <c r="BH143" s="205">
        <f t="shared" si="7"/>
        <v>0</v>
      </c>
      <c r="BI143" s="205">
        <f t="shared" si="8"/>
        <v>0</v>
      </c>
      <c r="BJ143" s="18" t="s">
        <v>84</v>
      </c>
      <c r="BK143" s="205">
        <f t="shared" si="9"/>
        <v>0</v>
      </c>
      <c r="BL143" s="18" t="s">
        <v>657</v>
      </c>
      <c r="BM143" s="204" t="s">
        <v>439</v>
      </c>
    </row>
    <row r="144" spans="1:65" s="2" customFormat="1" ht="16.5" customHeight="1">
      <c r="A144" s="35"/>
      <c r="B144" s="36"/>
      <c r="C144" s="250" t="s">
        <v>321</v>
      </c>
      <c r="D144" s="250" t="s">
        <v>527</v>
      </c>
      <c r="E144" s="251" t="s">
        <v>2429</v>
      </c>
      <c r="F144" s="252" t="s">
        <v>2430</v>
      </c>
      <c r="G144" s="253" t="s">
        <v>2333</v>
      </c>
      <c r="H144" s="254">
        <v>1</v>
      </c>
      <c r="I144" s="255"/>
      <c r="J144" s="256">
        <f t="shared" si="0"/>
        <v>0</v>
      </c>
      <c r="K144" s="252" t="s">
        <v>221</v>
      </c>
      <c r="L144" s="257"/>
      <c r="M144" s="258" t="s">
        <v>1</v>
      </c>
      <c r="N144" s="259" t="s">
        <v>42</v>
      </c>
      <c r="O144" s="72"/>
      <c r="P144" s="202">
        <f t="shared" si="1"/>
        <v>0</v>
      </c>
      <c r="Q144" s="202">
        <v>0</v>
      </c>
      <c r="R144" s="202">
        <f t="shared" si="2"/>
        <v>0</v>
      </c>
      <c r="S144" s="202">
        <v>0</v>
      </c>
      <c r="T144" s="203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2400</v>
      </c>
      <c r="AT144" s="204" t="s">
        <v>527</v>
      </c>
      <c r="AU144" s="204" t="s">
        <v>84</v>
      </c>
      <c r="AY144" s="18" t="s">
        <v>215</v>
      </c>
      <c r="BE144" s="205">
        <f t="shared" si="4"/>
        <v>0</v>
      </c>
      <c r="BF144" s="205">
        <f t="shared" si="5"/>
        <v>0</v>
      </c>
      <c r="BG144" s="205">
        <f t="shared" si="6"/>
        <v>0</v>
      </c>
      <c r="BH144" s="205">
        <f t="shared" si="7"/>
        <v>0</v>
      </c>
      <c r="BI144" s="205">
        <f t="shared" si="8"/>
        <v>0</v>
      </c>
      <c r="BJ144" s="18" t="s">
        <v>84</v>
      </c>
      <c r="BK144" s="205">
        <f t="shared" si="9"/>
        <v>0</v>
      </c>
      <c r="BL144" s="18" t="s">
        <v>657</v>
      </c>
      <c r="BM144" s="204" t="s">
        <v>472</v>
      </c>
    </row>
    <row r="145" spans="1:65" s="2" customFormat="1" ht="33" customHeight="1">
      <c r="A145" s="35"/>
      <c r="B145" s="36"/>
      <c r="C145" s="250" t="s">
        <v>324</v>
      </c>
      <c r="D145" s="250" t="s">
        <v>527</v>
      </c>
      <c r="E145" s="251" t="s">
        <v>2431</v>
      </c>
      <c r="F145" s="252" t="s">
        <v>2432</v>
      </c>
      <c r="G145" s="253" t="s">
        <v>2333</v>
      </c>
      <c r="H145" s="254">
        <v>2</v>
      </c>
      <c r="I145" s="255"/>
      <c r="J145" s="256">
        <f t="shared" si="0"/>
        <v>0</v>
      </c>
      <c r="K145" s="252" t="s">
        <v>221</v>
      </c>
      <c r="L145" s="257"/>
      <c r="M145" s="258" t="s">
        <v>1</v>
      </c>
      <c r="N145" s="259" t="s">
        <v>42</v>
      </c>
      <c r="O145" s="72"/>
      <c r="P145" s="202">
        <f t="shared" si="1"/>
        <v>0</v>
      </c>
      <c r="Q145" s="202">
        <v>0</v>
      </c>
      <c r="R145" s="202">
        <f t="shared" si="2"/>
        <v>0</v>
      </c>
      <c r="S145" s="202">
        <v>0</v>
      </c>
      <c r="T145" s="203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2400</v>
      </c>
      <c r="AT145" s="204" t="s">
        <v>527</v>
      </c>
      <c r="AU145" s="204" t="s">
        <v>84</v>
      </c>
      <c r="AY145" s="18" t="s">
        <v>215</v>
      </c>
      <c r="BE145" s="205">
        <f t="shared" si="4"/>
        <v>0</v>
      </c>
      <c r="BF145" s="205">
        <f t="shared" si="5"/>
        <v>0</v>
      </c>
      <c r="BG145" s="205">
        <f t="shared" si="6"/>
        <v>0</v>
      </c>
      <c r="BH145" s="205">
        <f t="shared" si="7"/>
        <v>0</v>
      </c>
      <c r="BI145" s="205">
        <f t="shared" si="8"/>
        <v>0</v>
      </c>
      <c r="BJ145" s="18" t="s">
        <v>84</v>
      </c>
      <c r="BK145" s="205">
        <f t="shared" si="9"/>
        <v>0</v>
      </c>
      <c r="BL145" s="18" t="s">
        <v>657</v>
      </c>
      <c r="BM145" s="204" t="s">
        <v>481</v>
      </c>
    </row>
    <row r="146" spans="1:65" s="2" customFormat="1" ht="16.5" customHeight="1">
      <c r="A146" s="35"/>
      <c r="B146" s="36"/>
      <c r="C146" s="250" t="s">
        <v>328</v>
      </c>
      <c r="D146" s="250" t="s">
        <v>527</v>
      </c>
      <c r="E146" s="251" t="s">
        <v>2433</v>
      </c>
      <c r="F146" s="252" t="s">
        <v>2434</v>
      </c>
      <c r="G146" s="253" t="s">
        <v>2333</v>
      </c>
      <c r="H146" s="254">
        <v>2</v>
      </c>
      <c r="I146" s="255"/>
      <c r="J146" s="256">
        <f t="shared" si="0"/>
        <v>0</v>
      </c>
      <c r="K146" s="252" t="s">
        <v>221</v>
      </c>
      <c r="L146" s="257"/>
      <c r="M146" s="258" t="s">
        <v>1</v>
      </c>
      <c r="N146" s="259" t="s">
        <v>42</v>
      </c>
      <c r="O146" s="72"/>
      <c r="P146" s="202">
        <f t="shared" si="1"/>
        <v>0</v>
      </c>
      <c r="Q146" s="202">
        <v>0</v>
      </c>
      <c r="R146" s="202">
        <f t="shared" si="2"/>
        <v>0</v>
      </c>
      <c r="S146" s="202">
        <v>0</v>
      </c>
      <c r="T146" s="203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2400</v>
      </c>
      <c r="AT146" s="204" t="s">
        <v>527</v>
      </c>
      <c r="AU146" s="204" t="s">
        <v>84</v>
      </c>
      <c r="AY146" s="18" t="s">
        <v>215</v>
      </c>
      <c r="BE146" s="205">
        <f t="shared" si="4"/>
        <v>0</v>
      </c>
      <c r="BF146" s="205">
        <f t="shared" si="5"/>
        <v>0</v>
      </c>
      <c r="BG146" s="205">
        <f t="shared" si="6"/>
        <v>0</v>
      </c>
      <c r="BH146" s="205">
        <f t="shared" si="7"/>
        <v>0</v>
      </c>
      <c r="BI146" s="205">
        <f t="shared" si="8"/>
        <v>0</v>
      </c>
      <c r="BJ146" s="18" t="s">
        <v>84</v>
      </c>
      <c r="BK146" s="205">
        <f t="shared" si="9"/>
        <v>0</v>
      </c>
      <c r="BL146" s="18" t="s">
        <v>657</v>
      </c>
      <c r="BM146" s="204" t="s">
        <v>494</v>
      </c>
    </row>
    <row r="147" spans="1:65" s="2" customFormat="1" ht="16.5" customHeight="1">
      <c r="A147" s="35"/>
      <c r="B147" s="36"/>
      <c r="C147" s="250" t="s">
        <v>337</v>
      </c>
      <c r="D147" s="250" t="s">
        <v>527</v>
      </c>
      <c r="E147" s="251" t="s">
        <v>2435</v>
      </c>
      <c r="F147" s="252" t="s">
        <v>2436</v>
      </c>
      <c r="G147" s="253" t="s">
        <v>2333</v>
      </c>
      <c r="H147" s="254">
        <v>1</v>
      </c>
      <c r="I147" s="255"/>
      <c r="J147" s="256">
        <f t="shared" si="0"/>
        <v>0</v>
      </c>
      <c r="K147" s="252" t="s">
        <v>221</v>
      </c>
      <c r="L147" s="257"/>
      <c r="M147" s="258" t="s">
        <v>1</v>
      </c>
      <c r="N147" s="259" t="s">
        <v>42</v>
      </c>
      <c r="O147" s="72"/>
      <c r="P147" s="202">
        <f t="shared" si="1"/>
        <v>0</v>
      </c>
      <c r="Q147" s="202">
        <v>0</v>
      </c>
      <c r="R147" s="202">
        <f t="shared" si="2"/>
        <v>0</v>
      </c>
      <c r="S147" s="202">
        <v>0</v>
      </c>
      <c r="T147" s="203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2400</v>
      </c>
      <c r="AT147" s="204" t="s">
        <v>527</v>
      </c>
      <c r="AU147" s="204" t="s">
        <v>84</v>
      </c>
      <c r="AY147" s="18" t="s">
        <v>215</v>
      </c>
      <c r="BE147" s="205">
        <f t="shared" si="4"/>
        <v>0</v>
      </c>
      <c r="BF147" s="205">
        <f t="shared" si="5"/>
        <v>0</v>
      </c>
      <c r="BG147" s="205">
        <f t="shared" si="6"/>
        <v>0</v>
      </c>
      <c r="BH147" s="205">
        <f t="shared" si="7"/>
        <v>0</v>
      </c>
      <c r="BI147" s="205">
        <f t="shared" si="8"/>
        <v>0</v>
      </c>
      <c r="BJ147" s="18" t="s">
        <v>84</v>
      </c>
      <c r="BK147" s="205">
        <f t="shared" si="9"/>
        <v>0</v>
      </c>
      <c r="BL147" s="18" t="s">
        <v>657</v>
      </c>
      <c r="BM147" s="204" t="s">
        <v>526</v>
      </c>
    </row>
    <row r="148" spans="1:65" s="2" customFormat="1" ht="16.5" customHeight="1">
      <c r="A148" s="35"/>
      <c r="B148" s="36"/>
      <c r="C148" s="250" t="s">
        <v>343</v>
      </c>
      <c r="D148" s="250" t="s">
        <v>527</v>
      </c>
      <c r="E148" s="251" t="s">
        <v>2437</v>
      </c>
      <c r="F148" s="252" t="s">
        <v>2438</v>
      </c>
      <c r="G148" s="253" t="s">
        <v>2333</v>
      </c>
      <c r="H148" s="254">
        <v>1</v>
      </c>
      <c r="I148" s="255"/>
      <c r="J148" s="256">
        <f t="shared" si="0"/>
        <v>0</v>
      </c>
      <c r="K148" s="252" t="s">
        <v>221</v>
      </c>
      <c r="L148" s="257"/>
      <c r="M148" s="258" t="s">
        <v>1</v>
      </c>
      <c r="N148" s="259" t="s">
        <v>42</v>
      </c>
      <c r="O148" s="72"/>
      <c r="P148" s="202">
        <f t="shared" si="1"/>
        <v>0</v>
      </c>
      <c r="Q148" s="202">
        <v>0</v>
      </c>
      <c r="R148" s="202">
        <f t="shared" si="2"/>
        <v>0</v>
      </c>
      <c r="S148" s="202">
        <v>0</v>
      </c>
      <c r="T148" s="203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2400</v>
      </c>
      <c r="AT148" s="204" t="s">
        <v>527</v>
      </c>
      <c r="AU148" s="204" t="s">
        <v>84</v>
      </c>
      <c r="AY148" s="18" t="s">
        <v>215</v>
      </c>
      <c r="BE148" s="205">
        <f t="shared" si="4"/>
        <v>0</v>
      </c>
      <c r="BF148" s="205">
        <f t="shared" si="5"/>
        <v>0</v>
      </c>
      <c r="BG148" s="205">
        <f t="shared" si="6"/>
        <v>0</v>
      </c>
      <c r="BH148" s="205">
        <f t="shared" si="7"/>
        <v>0</v>
      </c>
      <c r="BI148" s="205">
        <f t="shared" si="8"/>
        <v>0</v>
      </c>
      <c r="BJ148" s="18" t="s">
        <v>84</v>
      </c>
      <c r="BK148" s="205">
        <f t="shared" si="9"/>
        <v>0</v>
      </c>
      <c r="BL148" s="18" t="s">
        <v>657</v>
      </c>
      <c r="BM148" s="204" t="s">
        <v>536</v>
      </c>
    </row>
    <row r="149" spans="1:65" s="2" customFormat="1" ht="16.5" customHeight="1">
      <c r="A149" s="35"/>
      <c r="B149" s="36"/>
      <c r="C149" s="250" t="s">
        <v>7</v>
      </c>
      <c r="D149" s="250" t="s">
        <v>527</v>
      </c>
      <c r="E149" s="251" t="s">
        <v>2439</v>
      </c>
      <c r="F149" s="252" t="s">
        <v>2440</v>
      </c>
      <c r="G149" s="253" t="s">
        <v>2333</v>
      </c>
      <c r="H149" s="254">
        <v>2</v>
      </c>
      <c r="I149" s="255"/>
      <c r="J149" s="256">
        <f t="shared" si="0"/>
        <v>0</v>
      </c>
      <c r="K149" s="252" t="s">
        <v>221</v>
      </c>
      <c r="L149" s="257"/>
      <c r="M149" s="258" t="s">
        <v>1</v>
      </c>
      <c r="N149" s="259" t="s">
        <v>42</v>
      </c>
      <c r="O149" s="72"/>
      <c r="P149" s="202">
        <f t="shared" si="1"/>
        <v>0</v>
      </c>
      <c r="Q149" s="202">
        <v>0</v>
      </c>
      <c r="R149" s="202">
        <f t="shared" si="2"/>
        <v>0</v>
      </c>
      <c r="S149" s="202">
        <v>0</v>
      </c>
      <c r="T149" s="203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4" t="s">
        <v>2400</v>
      </c>
      <c r="AT149" s="204" t="s">
        <v>527</v>
      </c>
      <c r="AU149" s="204" t="s">
        <v>84</v>
      </c>
      <c r="AY149" s="18" t="s">
        <v>215</v>
      </c>
      <c r="BE149" s="205">
        <f t="shared" si="4"/>
        <v>0</v>
      </c>
      <c r="BF149" s="205">
        <f t="shared" si="5"/>
        <v>0</v>
      </c>
      <c r="BG149" s="205">
        <f t="shared" si="6"/>
        <v>0</v>
      </c>
      <c r="BH149" s="205">
        <f t="shared" si="7"/>
        <v>0</v>
      </c>
      <c r="BI149" s="205">
        <f t="shared" si="8"/>
        <v>0</v>
      </c>
      <c r="BJ149" s="18" t="s">
        <v>84</v>
      </c>
      <c r="BK149" s="205">
        <f t="shared" si="9"/>
        <v>0</v>
      </c>
      <c r="BL149" s="18" t="s">
        <v>657</v>
      </c>
      <c r="BM149" s="204" t="s">
        <v>548</v>
      </c>
    </row>
    <row r="150" spans="1:65" s="2" customFormat="1" ht="16.5" customHeight="1">
      <c r="A150" s="35"/>
      <c r="B150" s="36"/>
      <c r="C150" s="250" t="s">
        <v>352</v>
      </c>
      <c r="D150" s="250" t="s">
        <v>527</v>
      </c>
      <c r="E150" s="251" t="s">
        <v>2441</v>
      </c>
      <c r="F150" s="252" t="s">
        <v>2442</v>
      </c>
      <c r="G150" s="253" t="s">
        <v>2333</v>
      </c>
      <c r="H150" s="254">
        <v>1</v>
      </c>
      <c r="I150" s="255"/>
      <c r="J150" s="256">
        <f t="shared" si="0"/>
        <v>0</v>
      </c>
      <c r="K150" s="252" t="s">
        <v>221</v>
      </c>
      <c r="L150" s="257"/>
      <c r="M150" s="258" t="s">
        <v>1</v>
      </c>
      <c r="N150" s="259" t="s">
        <v>42</v>
      </c>
      <c r="O150" s="72"/>
      <c r="P150" s="202">
        <f t="shared" si="1"/>
        <v>0</v>
      </c>
      <c r="Q150" s="202">
        <v>0</v>
      </c>
      <c r="R150" s="202">
        <f t="shared" si="2"/>
        <v>0</v>
      </c>
      <c r="S150" s="202">
        <v>0</v>
      </c>
      <c r="T150" s="203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2400</v>
      </c>
      <c r="AT150" s="204" t="s">
        <v>527</v>
      </c>
      <c r="AU150" s="204" t="s">
        <v>84</v>
      </c>
      <c r="AY150" s="18" t="s">
        <v>215</v>
      </c>
      <c r="BE150" s="205">
        <f t="shared" si="4"/>
        <v>0</v>
      </c>
      <c r="BF150" s="205">
        <f t="shared" si="5"/>
        <v>0</v>
      </c>
      <c r="BG150" s="205">
        <f t="shared" si="6"/>
        <v>0</v>
      </c>
      <c r="BH150" s="205">
        <f t="shared" si="7"/>
        <v>0</v>
      </c>
      <c r="BI150" s="205">
        <f t="shared" si="8"/>
        <v>0</v>
      </c>
      <c r="BJ150" s="18" t="s">
        <v>84</v>
      </c>
      <c r="BK150" s="205">
        <f t="shared" si="9"/>
        <v>0</v>
      </c>
      <c r="BL150" s="18" t="s">
        <v>657</v>
      </c>
      <c r="BM150" s="204" t="s">
        <v>556</v>
      </c>
    </row>
    <row r="151" spans="1:65" s="2" customFormat="1" ht="16.5" customHeight="1">
      <c r="A151" s="35"/>
      <c r="B151" s="36"/>
      <c r="C151" s="250" t="s">
        <v>362</v>
      </c>
      <c r="D151" s="250" t="s">
        <v>527</v>
      </c>
      <c r="E151" s="251" t="s">
        <v>2443</v>
      </c>
      <c r="F151" s="252" t="s">
        <v>2444</v>
      </c>
      <c r="G151" s="253" t="s">
        <v>2333</v>
      </c>
      <c r="H151" s="254">
        <v>1</v>
      </c>
      <c r="I151" s="255"/>
      <c r="J151" s="256">
        <f t="shared" si="0"/>
        <v>0</v>
      </c>
      <c r="K151" s="252" t="s">
        <v>221</v>
      </c>
      <c r="L151" s="257"/>
      <c r="M151" s="258" t="s">
        <v>1</v>
      </c>
      <c r="N151" s="259" t="s">
        <v>42</v>
      </c>
      <c r="O151" s="72"/>
      <c r="P151" s="202">
        <f t="shared" si="1"/>
        <v>0</v>
      </c>
      <c r="Q151" s="202">
        <v>0</v>
      </c>
      <c r="R151" s="202">
        <f t="shared" si="2"/>
        <v>0</v>
      </c>
      <c r="S151" s="202">
        <v>0</v>
      </c>
      <c r="T151" s="203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4" t="s">
        <v>2400</v>
      </c>
      <c r="AT151" s="204" t="s">
        <v>527</v>
      </c>
      <c r="AU151" s="204" t="s">
        <v>84</v>
      </c>
      <c r="AY151" s="18" t="s">
        <v>215</v>
      </c>
      <c r="BE151" s="205">
        <f t="shared" si="4"/>
        <v>0</v>
      </c>
      <c r="BF151" s="205">
        <f t="shared" si="5"/>
        <v>0</v>
      </c>
      <c r="BG151" s="205">
        <f t="shared" si="6"/>
        <v>0</v>
      </c>
      <c r="BH151" s="205">
        <f t="shared" si="7"/>
        <v>0</v>
      </c>
      <c r="BI151" s="205">
        <f t="shared" si="8"/>
        <v>0</v>
      </c>
      <c r="BJ151" s="18" t="s">
        <v>84</v>
      </c>
      <c r="BK151" s="205">
        <f t="shared" si="9"/>
        <v>0</v>
      </c>
      <c r="BL151" s="18" t="s">
        <v>657</v>
      </c>
      <c r="BM151" s="204" t="s">
        <v>578</v>
      </c>
    </row>
    <row r="152" spans="1:65" s="2" customFormat="1" ht="16.5" customHeight="1">
      <c r="A152" s="35"/>
      <c r="B152" s="36"/>
      <c r="C152" s="250" t="s">
        <v>372</v>
      </c>
      <c r="D152" s="250" t="s">
        <v>527</v>
      </c>
      <c r="E152" s="251" t="s">
        <v>2445</v>
      </c>
      <c r="F152" s="252" t="s">
        <v>2446</v>
      </c>
      <c r="G152" s="253" t="s">
        <v>2333</v>
      </c>
      <c r="H152" s="254">
        <v>1</v>
      </c>
      <c r="I152" s="255"/>
      <c r="J152" s="256">
        <f t="shared" si="0"/>
        <v>0</v>
      </c>
      <c r="K152" s="252" t="s">
        <v>221</v>
      </c>
      <c r="L152" s="257"/>
      <c r="M152" s="258" t="s">
        <v>1</v>
      </c>
      <c r="N152" s="259" t="s">
        <v>42</v>
      </c>
      <c r="O152" s="72"/>
      <c r="P152" s="202">
        <f t="shared" si="1"/>
        <v>0</v>
      </c>
      <c r="Q152" s="202">
        <v>0</v>
      </c>
      <c r="R152" s="202">
        <f t="shared" si="2"/>
        <v>0</v>
      </c>
      <c r="S152" s="202">
        <v>0</v>
      </c>
      <c r="T152" s="203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2400</v>
      </c>
      <c r="AT152" s="204" t="s">
        <v>527</v>
      </c>
      <c r="AU152" s="204" t="s">
        <v>84</v>
      </c>
      <c r="AY152" s="18" t="s">
        <v>215</v>
      </c>
      <c r="BE152" s="205">
        <f t="shared" si="4"/>
        <v>0</v>
      </c>
      <c r="BF152" s="205">
        <f t="shared" si="5"/>
        <v>0</v>
      </c>
      <c r="BG152" s="205">
        <f t="shared" si="6"/>
        <v>0</v>
      </c>
      <c r="BH152" s="205">
        <f t="shared" si="7"/>
        <v>0</v>
      </c>
      <c r="BI152" s="205">
        <f t="shared" si="8"/>
        <v>0</v>
      </c>
      <c r="BJ152" s="18" t="s">
        <v>84</v>
      </c>
      <c r="BK152" s="205">
        <f t="shared" si="9"/>
        <v>0</v>
      </c>
      <c r="BL152" s="18" t="s">
        <v>657</v>
      </c>
      <c r="BM152" s="204" t="s">
        <v>585</v>
      </c>
    </row>
    <row r="153" spans="1:65" s="2" customFormat="1" ht="16.5" customHeight="1">
      <c r="A153" s="35"/>
      <c r="B153" s="36"/>
      <c r="C153" s="250" t="s">
        <v>378</v>
      </c>
      <c r="D153" s="250" t="s">
        <v>527</v>
      </c>
      <c r="E153" s="251" t="s">
        <v>2447</v>
      </c>
      <c r="F153" s="252" t="s">
        <v>2448</v>
      </c>
      <c r="G153" s="253" t="s">
        <v>2333</v>
      </c>
      <c r="H153" s="254">
        <v>1</v>
      </c>
      <c r="I153" s="255"/>
      <c r="J153" s="256">
        <f t="shared" si="0"/>
        <v>0</v>
      </c>
      <c r="K153" s="252" t="s">
        <v>221</v>
      </c>
      <c r="L153" s="257"/>
      <c r="M153" s="258" t="s">
        <v>1</v>
      </c>
      <c r="N153" s="259" t="s">
        <v>42</v>
      </c>
      <c r="O153" s="72"/>
      <c r="P153" s="202">
        <f t="shared" si="1"/>
        <v>0</v>
      </c>
      <c r="Q153" s="202">
        <v>0</v>
      </c>
      <c r="R153" s="202">
        <f t="shared" si="2"/>
        <v>0</v>
      </c>
      <c r="S153" s="202">
        <v>0</v>
      </c>
      <c r="T153" s="203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4" t="s">
        <v>2400</v>
      </c>
      <c r="AT153" s="204" t="s">
        <v>527</v>
      </c>
      <c r="AU153" s="204" t="s">
        <v>84</v>
      </c>
      <c r="AY153" s="18" t="s">
        <v>215</v>
      </c>
      <c r="BE153" s="205">
        <f t="shared" si="4"/>
        <v>0</v>
      </c>
      <c r="BF153" s="205">
        <f t="shared" si="5"/>
        <v>0</v>
      </c>
      <c r="BG153" s="205">
        <f t="shared" si="6"/>
        <v>0</v>
      </c>
      <c r="BH153" s="205">
        <f t="shared" si="7"/>
        <v>0</v>
      </c>
      <c r="BI153" s="205">
        <f t="shared" si="8"/>
        <v>0</v>
      </c>
      <c r="BJ153" s="18" t="s">
        <v>84</v>
      </c>
      <c r="BK153" s="205">
        <f t="shared" si="9"/>
        <v>0</v>
      </c>
      <c r="BL153" s="18" t="s">
        <v>657</v>
      </c>
      <c r="BM153" s="204" t="s">
        <v>599</v>
      </c>
    </row>
    <row r="154" spans="1:65" s="2" customFormat="1" ht="16.5" customHeight="1">
      <c r="A154" s="35"/>
      <c r="B154" s="36"/>
      <c r="C154" s="250" t="s">
        <v>384</v>
      </c>
      <c r="D154" s="250" t="s">
        <v>527</v>
      </c>
      <c r="E154" s="251" t="s">
        <v>2449</v>
      </c>
      <c r="F154" s="252" t="s">
        <v>2450</v>
      </c>
      <c r="G154" s="253" t="s">
        <v>2333</v>
      </c>
      <c r="H154" s="254">
        <v>1</v>
      </c>
      <c r="I154" s="255"/>
      <c r="J154" s="256">
        <f t="shared" si="0"/>
        <v>0</v>
      </c>
      <c r="K154" s="252" t="s">
        <v>221</v>
      </c>
      <c r="L154" s="257"/>
      <c r="M154" s="258" t="s">
        <v>1</v>
      </c>
      <c r="N154" s="259" t="s">
        <v>42</v>
      </c>
      <c r="O154" s="72"/>
      <c r="P154" s="202">
        <f t="shared" si="1"/>
        <v>0</v>
      </c>
      <c r="Q154" s="202">
        <v>0</v>
      </c>
      <c r="R154" s="202">
        <f t="shared" si="2"/>
        <v>0</v>
      </c>
      <c r="S154" s="202">
        <v>0</v>
      </c>
      <c r="T154" s="203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4" t="s">
        <v>2400</v>
      </c>
      <c r="AT154" s="204" t="s">
        <v>527</v>
      </c>
      <c r="AU154" s="204" t="s">
        <v>84</v>
      </c>
      <c r="AY154" s="18" t="s">
        <v>215</v>
      </c>
      <c r="BE154" s="205">
        <f t="shared" si="4"/>
        <v>0</v>
      </c>
      <c r="BF154" s="205">
        <f t="shared" si="5"/>
        <v>0</v>
      </c>
      <c r="BG154" s="205">
        <f t="shared" si="6"/>
        <v>0</v>
      </c>
      <c r="BH154" s="205">
        <f t="shared" si="7"/>
        <v>0</v>
      </c>
      <c r="BI154" s="205">
        <f t="shared" si="8"/>
        <v>0</v>
      </c>
      <c r="BJ154" s="18" t="s">
        <v>84</v>
      </c>
      <c r="BK154" s="205">
        <f t="shared" si="9"/>
        <v>0</v>
      </c>
      <c r="BL154" s="18" t="s">
        <v>657</v>
      </c>
      <c r="BM154" s="204" t="s">
        <v>608</v>
      </c>
    </row>
    <row r="155" spans="1:65" s="2" customFormat="1" ht="16.5" customHeight="1">
      <c r="A155" s="35"/>
      <c r="B155" s="36"/>
      <c r="C155" s="250" t="s">
        <v>390</v>
      </c>
      <c r="D155" s="250" t="s">
        <v>527</v>
      </c>
      <c r="E155" s="251" t="s">
        <v>2451</v>
      </c>
      <c r="F155" s="252" t="s">
        <v>2452</v>
      </c>
      <c r="G155" s="253" t="s">
        <v>2333</v>
      </c>
      <c r="H155" s="254">
        <v>1</v>
      </c>
      <c r="I155" s="255"/>
      <c r="J155" s="256">
        <f t="shared" si="0"/>
        <v>0</v>
      </c>
      <c r="K155" s="252" t="s">
        <v>221</v>
      </c>
      <c r="L155" s="257"/>
      <c r="M155" s="258" t="s">
        <v>1</v>
      </c>
      <c r="N155" s="259" t="s">
        <v>42</v>
      </c>
      <c r="O155" s="72"/>
      <c r="P155" s="202">
        <f t="shared" si="1"/>
        <v>0</v>
      </c>
      <c r="Q155" s="202">
        <v>0</v>
      </c>
      <c r="R155" s="202">
        <f t="shared" si="2"/>
        <v>0</v>
      </c>
      <c r="S155" s="202">
        <v>0</v>
      </c>
      <c r="T155" s="203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4" t="s">
        <v>2400</v>
      </c>
      <c r="AT155" s="204" t="s">
        <v>527</v>
      </c>
      <c r="AU155" s="204" t="s">
        <v>84</v>
      </c>
      <c r="AY155" s="18" t="s">
        <v>215</v>
      </c>
      <c r="BE155" s="205">
        <f t="shared" si="4"/>
        <v>0</v>
      </c>
      <c r="BF155" s="205">
        <f t="shared" si="5"/>
        <v>0</v>
      </c>
      <c r="BG155" s="205">
        <f t="shared" si="6"/>
        <v>0</v>
      </c>
      <c r="BH155" s="205">
        <f t="shared" si="7"/>
        <v>0</v>
      </c>
      <c r="BI155" s="205">
        <f t="shared" si="8"/>
        <v>0</v>
      </c>
      <c r="BJ155" s="18" t="s">
        <v>84</v>
      </c>
      <c r="BK155" s="205">
        <f t="shared" si="9"/>
        <v>0</v>
      </c>
      <c r="BL155" s="18" t="s">
        <v>657</v>
      </c>
      <c r="BM155" s="204" t="s">
        <v>616</v>
      </c>
    </row>
    <row r="156" spans="1:65" s="2" customFormat="1" ht="16.5" customHeight="1">
      <c r="A156" s="35"/>
      <c r="B156" s="36"/>
      <c r="C156" s="250" t="s">
        <v>429</v>
      </c>
      <c r="D156" s="250" t="s">
        <v>527</v>
      </c>
      <c r="E156" s="251" t="s">
        <v>2453</v>
      </c>
      <c r="F156" s="252" t="s">
        <v>2454</v>
      </c>
      <c r="G156" s="253" t="s">
        <v>2333</v>
      </c>
      <c r="H156" s="254">
        <v>1</v>
      </c>
      <c r="I156" s="255"/>
      <c r="J156" s="256">
        <f t="shared" si="0"/>
        <v>0</v>
      </c>
      <c r="K156" s="252" t="s">
        <v>221</v>
      </c>
      <c r="L156" s="257"/>
      <c r="M156" s="258" t="s">
        <v>1</v>
      </c>
      <c r="N156" s="259" t="s">
        <v>42</v>
      </c>
      <c r="O156" s="72"/>
      <c r="P156" s="202">
        <f t="shared" si="1"/>
        <v>0</v>
      </c>
      <c r="Q156" s="202">
        <v>0</v>
      </c>
      <c r="R156" s="202">
        <f t="shared" si="2"/>
        <v>0</v>
      </c>
      <c r="S156" s="202">
        <v>0</v>
      </c>
      <c r="T156" s="203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4" t="s">
        <v>2400</v>
      </c>
      <c r="AT156" s="204" t="s">
        <v>527</v>
      </c>
      <c r="AU156" s="204" t="s">
        <v>84</v>
      </c>
      <c r="AY156" s="18" t="s">
        <v>215</v>
      </c>
      <c r="BE156" s="205">
        <f t="shared" si="4"/>
        <v>0</v>
      </c>
      <c r="BF156" s="205">
        <f t="shared" si="5"/>
        <v>0</v>
      </c>
      <c r="BG156" s="205">
        <f t="shared" si="6"/>
        <v>0</v>
      </c>
      <c r="BH156" s="205">
        <f t="shared" si="7"/>
        <v>0</v>
      </c>
      <c r="BI156" s="205">
        <f t="shared" si="8"/>
        <v>0</v>
      </c>
      <c r="BJ156" s="18" t="s">
        <v>84</v>
      </c>
      <c r="BK156" s="205">
        <f t="shared" si="9"/>
        <v>0</v>
      </c>
      <c r="BL156" s="18" t="s">
        <v>657</v>
      </c>
      <c r="BM156" s="204" t="s">
        <v>624</v>
      </c>
    </row>
    <row r="157" spans="1:65" s="2" customFormat="1" ht="16.5" customHeight="1">
      <c r="A157" s="35"/>
      <c r="B157" s="36"/>
      <c r="C157" s="250" t="s">
        <v>434</v>
      </c>
      <c r="D157" s="250" t="s">
        <v>527</v>
      </c>
      <c r="E157" s="251" t="s">
        <v>2455</v>
      </c>
      <c r="F157" s="252" t="s">
        <v>2456</v>
      </c>
      <c r="G157" s="253" t="s">
        <v>2333</v>
      </c>
      <c r="H157" s="254">
        <v>1</v>
      </c>
      <c r="I157" s="255"/>
      <c r="J157" s="256">
        <f t="shared" si="0"/>
        <v>0</v>
      </c>
      <c r="K157" s="252" t="s">
        <v>221</v>
      </c>
      <c r="L157" s="257"/>
      <c r="M157" s="258" t="s">
        <v>1</v>
      </c>
      <c r="N157" s="259" t="s">
        <v>42</v>
      </c>
      <c r="O157" s="72"/>
      <c r="P157" s="202">
        <f t="shared" si="1"/>
        <v>0</v>
      </c>
      <c r="Q157" s="202">
        <v>0</v>
      </c>
      <c r="R157" s="202">
        <f t="shared" si="2"/>
        <v>0</v>
      </c>
      <c r="S157" s="202">
        <v>0</v>
      </c>
      <c r="T157" s="203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4" t="s">
        <v>2400</v>
      </c>
      <c r="AT157" s="204" t="s">
        <v>527</v>
      </c>
      <c r="AU157" s="204" t="s">
        <v>84</v>
      </c>
      <c r="AY157" s="18" t="s">
        <v>215</v>
      </c>
      <c r="BE157" s="205">
        <f t="shared" si="4"/>
        <v>0</v>
      </c>
      <c r="BF157" s="205">
        <f t="shared" si="5"/>
        <v>0</v>
      </c>
      <c r="BG157" s="205">
        <f t="shared" si="6"/>
        <v>0</v>
      </c>
      <c r="BH157" s="205">
        <f t="shared" si="7"/>
        <v>0</v>
      </c>
      <c r="BI157" s="205">
        <f t="shared" si="8"/>
        <v>0</v>
      </c>
      <c r="BJ157" s="18" t="s">
        <v>84</v>
      </c>
      <c r="BK157" s="205">
        <f t="shared" si="9"/>
        <v>0</v>
      </c>
      <c r="BL157" s="18" t="s">
        <v>657</v>
      </c>
      <c r="BM157" s="204" t="s">
        <v>632</v>
      </c>
    </row>
    <row r="158" spans="1:65" s="2" customFormat="1" ht="16.5" customHeight="1">
      <c r="A158" s="35"/>
      <c r="B158" s="36"/>
      <c r="C158" s="250" t="s">
        <v>439</v>
      </c>
      <c r="D158" s="250" t="s">
        <v>527</v>
      </c>
      <c r="E158" s="251" t="s">
        <v>2457</v>
      </c>
      <c r="F158" s="252" t="s">
        <v>2458</v>
      </c>
      <c r="G158" s="253" t="s">
        <v>2333</v>
      </c>
      <c r="H158" s="254">
        <v>1</v>
      </c>
      <c r="I158" s="255"/>
      <c r="J158" s="256">
        <f t="shared" si="0"/>
        <v>0</v>
      </c>
      <c r="K158" s="252" t="s">
        <v>221</v>
      </c>
      <c r="L158" s="257"/>
      <c r="M158" s="258" t="s">
        <v>1</v>
      </c>
      <c r="N158" s="259" t="s">
        <v>42</v>
      </c>
      <c r="O158" s="72"/>
      <c r="P158" s="202">
        <f t="shared" si="1"/>
        <v>0</v>
      </c>
      <c r="Q158" s="202">
        <v>0</v>
      </c>
      <c r="R158" s="202">
        <f t="shared" si="2"/>
        <v>0</v>
      </c>
      <c r="S158" s="202">
        <v>0</v>
      </c>
      <c r="T158" s="203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2400</v>
      </c>
      <c r="AT158" s="204" t="s">
        <v>527</v>
      </c>
      <c r="AU158" s="204" t="s">
        <v>84</v>
      </c>
      <c r="AY158" s="18" t="s">
        <v>215</v>
      </c>
      <c r="BE158" s="205">
        <f t="shared" si="4"/>
        <v>0</v>
      </c>
      <c r="BF158" s="205">
        <f t="shared" si="5"/>
        <v>0</v>
      </c>
      <c r="BG158" s="205">
        <f t="shared" si="6"/>
        <v>0</v>
      </c>
      <c r="BH158" s="205">
        <f t="shared" si="7"/>
        <v>0</v>
      </c>
      <c r="BI158" s="205">
        <f t="shared" si="8"/>
        <v>0</v>
      </c>
      <c r="BJ158" s="18" t="s">
        <v>84</v>
      </c>
      <c r="BK158" s="205">
        <f t="shared" si="9"/>
        <v>0</v>
      </c>
      <c r="BL158" s="18" t="s">
        <v>657</v>
      </c>
      <c r="BM158" s="204" t="s">
        <v>640</v>
      </c>
    </row>
    <row r="159" spans="1:65" s="2" customFormat="1" ht="16.5" customHeight="1">
      <c r="A159" s="35"/>
      <c r="B159" s="36"/>
      <c r="C159" s="250" t="s">
        <v>468</v>
      </c>
      <c r="D159" s="250" t="s">
        <v>527</v>
      </c>
      <c r="E159" s="251" t="s">
        <v>2459</v>
      </c>
      <c r="F159" s="252" t="s">
        <v>2460</v>
      </c>
      <c r="G159" s="253" t="s">
        <v>2333</v>
      </c>
      <c r="H159" s="254">
        <v>1</v>
      </c>
      <c r="I159" s="255"/>
      <c r="J159" s="256">
        <f t="shared" si="0"/>
        <v>0</v>
      </c>
      <c r="K159" s="252" t="s">
        <v>221</v>
      </c>
      <c r="L159" s="257"/>
      <c r="M159" s="258" t="s">
        <v>1</v>
      </c>
      <c r="N159" s="259" t="s">
        <v>42</v>
      </c>
      <c r="O159" s="72"/>
      <c r="P159" s="202">
        <f t="shared" si="1"/>
        <v>0</v>
      </c>
      <c r="Q159" s="202">
        <v>0</v>
      </c>
      <c r="R159" s="202">
        <f t="shared" si="2"/>
        <v>0</v>
      </c>
      <c r="S159" s="202">
        <v>0</v>
      </c>
      <c r="T159" s="203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4" t="s">
        <v>2400</v>
      </c>
      <c r="AT159" s="204" t="s">
        <v>527</v>
      </c>
      <c r="AU159" s="204" t="s">
        <v>84</v>
      </c>
      <c r="AY159" s="18" t="s">
        <v>215</v>
      </c>
      <c r="BE159" s="205">
        <f t="shared" si="4"/>
        <v>0</v>
      </c>
      <c r="BF159" s="205">
        <f t="shared" si="5"/>
        <v>0</v>
      </c>
      <c r="BG159" s="205">
        <f t="shared" si="6"/>
        <v>0</v>
      </c>
      <c r="BH159" s="205">
        <f t="shared" si="7"/>
        <v>0</v>
      </c>
      <c r="BI159" s="205">
        <f t="shared" si="8"/>
        <v>0</v>
      </c>
      <c r="BJ159" s="18" t="s">
        <v>84</v>
      </c>
      <c r="BK159" s="205">
        <f t="shared" si="9"/>
        <v>0</v>
      </c>
      <c r="BL159" s="18" t="s">
        <v>657</v>
      </c>
      <c r="BM159" s="204" t="s">
        <v>649</v>
      </c>
    </row>
    <row r="160" spans="1:65" s="2" customFormat="1" ht="16.5" customHeight="1">
      <c r="A160" s="35"/>
      <c r="B160" s="36"/>
      <c r="C160" s="250" t="s">
        <v>472</v>
      </c>
      <c r="D160" s="250" t="s">
        <v>527</v>
      </c>
      <c r="E160" s="251" t="s">
        <v>2461</v>
      </c>
      <c r="F160" s="252" t="s">
        <v>2462</v>
      </c>
      <c r="G160" s="253" t="s">
        <v>2333</v>
      </c>
      <c r="H160" s="254">
        <v>1</v>
      </c>
      <c r="I160" s="255"/>
      <c r="J160" s="256">
        <f t="shared" si="0"/>
        <v>0</v>
      </c>
      <c r="K160" s="252" t="s">
        <v>221</v>
      </c>
      <c r="L160" s="257"/>
      <c r="M160" s="258" t="s">
        <v>1</v>
      </c>
      <c r="N160" s="259" t="s">
        <v>42</v>
      </c>
      <c r="O160" s="72"/>
      <c r="P160" s="202">
        <f t="shared" si="1"/>
        <v>0</v>
      </c>
      <c r="Q160" s="202">
        <v>0</v>
      </c>
      <c r="R160" s="202">
        <f t="shared" si="2"/>
        <v>0</v>
      </c>
      <c r="S160" s="202">
        <v>0</v>
      </c>
      <c r="T160" s="203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4" t="s">
        <v>2400</v>
      </c>
      <c r="AT160" s="204" t="s">
        <v>527</v>
      </c>
      <c r="AU160" s="204" t="s">
        <v>84</v>
      </c>
      <c r="AY160" s="18" t="s">
        <v>215</v>
      </c>
      <c r="BE160" s="205">
        <f t="shared" si="4"/>
        <v>0</v>
      </c>
      <c r="BF160" s="205">
        <f t="shared" si="5"/>
        <v>0</v>
      </c>
      <c r="BG160" s="205">
        <f t="shared" si="6"/>
        <v>0</v>
      </c>
      <c r="BH160" s="205">
        <f t="shared" si="7"/>
        <v>0</v>
      </c>
      <c r="BI160" s="205">
        <f t="shared" si="8"/>
        <v>0</v>
      </c>
      <c r="BJ160" s="18" t="s">
        <v>84</v>
      </c>
      <c r="BK160" s="205">
        <f t="shared" si="9"/>
        <v>0</v>
      </c>
      <c r="BL160" s="18" t="s">
        <v>657</v>
      </c>
      <c r="BM160" s="204" t="s">
        <v>657</v>
      </c>
    </row>
    <row r="161" spans="1:65" s="2" customFormat="1" ht="16.5" customHeight="1">
      <c r="A161" s="35"/>
      <c r="B161" s="36"/>
      <c r="C161" s="250" t="s">
        <v>477</v>
      </c>
      <c r="D161" s="250" t="s">
        <v>527</v>
      </c>
      <c r="E161" s="251" t="s">
        <v>2463</v>
      </c>
      <c r="F161" s="252" t="s">
        <v>2464</v>
      </c>
      <c r="G161" s="253" t="s">
        <v>2333</v>
      </c>
      <c r="H161" s="254">
        <v>3</v>
      </c>
      <c r="I161" s="255"/>
      <c r="J161" s="256">
        <f aca="true" t="shared" si="10" ref="J161:J192">ROUND(I161*H161,2)</f>
        <v>0</v>
      </c>
      <c r="K161" s="252" t="s">
        <v>221</v>
      </c>
      <c r="L161" s="257"/>
      <c r="M161" s="258" t="s">
        <v>1</v>
      </c>
      <c r="N161" s="259" t="s">
        <v>42</v>
      </c>
      <c r="O161" s="72"/>
      <c r="P161" s="202">
        <f aca="true" t="shared" si="11" ref="P161:P192">O161*H161</f>
        <v>0</v>
      </c>
      <c r="Q161" s="202">
        <v>0</v>
      </c>
      <c r="R161" s="202">
        <f aca="true" t="shared" si="12" ref="R161:R192">Q161*H161</f>
        <v>0</v>
      </c>
      <c r="S161" s="202">
        <v>0</v>
      </c>
      <c r="T161" s="203">
        <f aca="true" t="shared" si="13" ref="T161:T192"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4" t="s">
        <v>2400</v>
      </c>
      <c r="AT161" s="204" t="s">
        <v>527</v>
      </c>
      <c r="AU161" s="204" t="s">
        <v>84</v>
      </c>
      <c r="AY161" s="18" t="s">
        <v>215</v>
      </c>
      <c r="BE161" s="205">
        <f aca="true" t="shared" si="14" ref="BE161:BE193">IF(N161="základní",J161,0)</f>
        <v>0</v>
      </c>
      <c r="BF161" s="205">
        <f aca="true" t="shared" si="15" ref="BF161:BF193">IF(N161="snížená",J161,0)</f>
        <v>0</v>
      </c>
      <c r="BG161" s="205">
        <f aca="true" t="shared" si="16" ref="BG161:BG193">IF(N161="zákl. přenesená",J161,0)</f>
        <v>0</v>
      </c>
      <c r="BH161" s="205">
        <f aca="true" t="shared" si="17" ref="BH161:BH193">IF(N161="sníž. přenesená",J161,0)</f>
        <v>0</v>
      </c>
      <c r="BI161" s="205">
        <f aca="true" t="shared" si="18" ref="BI161:BI193">IF(N161="nulová",J161,0)</f>
        <v>0</v>
      </c>
      <c r="BJ161" s="18" t="s">
        <v>84</v>
      </c>
      <c r="BK161" s="205">
        <f aca="true" t="shared" si="19" ref="BK161:BK193">ROUND(I161*H161,2)</f>
        <v>0</v>
      </c>
      <c r="BL161" s="18" t="s">
        <v>657</v>
      </c>
      <c r="BM161" s="204" t="s">
        <v>679</v>
      </c>
    </row>
    <row r="162" spans="1:65" s="2" customFormat="1" ht="16.5" customHeight="1">
      <c r="A162" s="35"/>
      <c r="B162" s="36"/>
      <c r="C162" s="250" t="s">
        <v>481</v>
      </c>
      <c r="D162" s="250" t="s">
        <v>527</v>
      </c>
      <c r="E162" s="251" t="s">
        <v>2465</v>
      </c>
      <c r="F162" s="252" t="s">
        <v>2466</v>
      </c>
      <c r="G162" s="253" t="s">
        <v>2333</v>
      </c>
      <c r="H162" s="254">
        <v>1</v>
      </c>
      <c r="I162" s="255"/>
      <c r="J162" s="256">
        <f t="shared" si="10"/>
        <v>0</v>
      </c>
      <c r="K162" s="252" t="s">
        <v>221</v>
      </c>
      <c r="L162" s="257"/>
      <c r="M162" s="258" t="s">
        <v>1</v>
      </c>
      <c r="N162" s="259" t="s">
        <v>42</v>
      </c>
      <c r="O162" s="72"/>
      <c r="P162" s="202">
        <f t="shared" si="11"/>
        <v>0</v>
      </c>
      <c r="Q162" s="202">
        <v>0</v>
      </c>
      <c r="R162" s="202">
        <f t="shared" si="12"/>
        <v>0</v>
      </c>
      <c r="S162" s="202">
        <v>0</v>
      </c>
      <c r="T162" s="203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4" t="s">
        <v>2400</v>
      </c>
      <c r="AT162" s="204" t="s">
        <v>527</v>
      </c>
      <c r="AU162" s="204" t="s">
        <v>84</v>
      </c>
      <c r="AY162" s="18" t="s">
        <v>215</v>
      </c>
      <c r="BE162" s="205">
        <f t="shared" si="14"/>
        <v>0</v>
      </c>
      <c r="BF162" s="205">
        <f t="shared" si="15"/>
        <v>0</v>
      </c>
      <c r="BG162" s="205">
        <f t="shared" si="16"/>
        <v>0</v>
      </c>
      <c r="BH162" s="205">
        <f t="shared" si="17"/>
        <v>0</v>
      </c>
      <c r="BI162" s="205">
        <f t="shared" si="18"/>
        <v>0</v>
      </c>
      <c r="BJ162" s="18" t="s">
        <v>84</v>
      </c>
      <c r="BK162" s="205">
        <f t="shared" si="19"/>
        <v>0</v>
      </c>
      <c r="BL162" s="18" t="s">
        <v>657</v>
      </c>
      <c r="BM162" s="204" t="s">
        <v>691</v>
      </c>
    </row>
    <row r="163" spans="1:65" s="2" customFormat="1" ht="16.5" customHeight="1">
      <c r="A163" s="35"/>
      <c r="B163" s="36"/>
      <c r="C163" s="250" t="s">
        <v>489</v>
      </c>
      <c r="D163" s="250" t="s">
        <v>527</v>
      </c>
      <c r="E163" s="251" t="s">
        <v>2467</v>
      </c>
      <c r="F163" s="252" t="s">
        <v>2468</v>
      </c>
      <c r="G163" s="253" t="s">
        <v>2333</v>
      </c>
      <c r="H163" s="254">
        <v>2</v>
      </c>
      <c r="I163" s="255"/>
      <c r="J163" s="256">
        <f t="shared" si="10"/>
        <v>0</v>
      </c>
      <c r="K163" s="252" t="s">
        <v>221</v>
      </c>
      <c r="L163" s="257"/>
      <c r="M163" s="258" t="s">
        <v>1</v>
      </c>
      <c r="N163" s="259" t="s">
        <v>42</v>
      </c>
      <c r="O163" s="72"/>
      <c r="P163" s="202">
        <f t="shared" si="11"/>
        <v>0</v>
      </c>
      <c r="Q163" s="202">
        <v>0</v>
      </c>
      <c r="R163" s="202">
        <f t="shared" si="12"/>
        <v>0</v>
      </c>
      <c r="S163" s="202">
        <v>0</v>
      </c>
      <c r="T163" s="203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4" t="s">
        <v>2400</v>
      </c>
      <c r="AT163" s="204" t="s">
        <v>527</v>
      </c>
      <c r="AU163" s="204" t="s">
        <v>84</v>
      </c>
      <c r="AY163" s="18" t="s">
        <v>215</v>
      </c>
      <c r="BE163" s="205">
        <f t="shared" si="14"/>
        <v>0</v>
      </c>
      <c r="BF163" s="205">
        <f t="shared" si="15"/>
        <v>0</v>
      </c>
      <c r="BG163" s="205">
        <f t="shared" si="16"/>
        <v>0</v>
      </c>
      <c r="BH163" s="205">
        <f t="shared" si="17"/>
        <v>0</v>
      </c>
      <c r="BI163" s="205">
        <f t="shared" si="18"/>
        <v>0</v>
      </c>
      <c r="BJ163" s="18" t="s">
        <v>84</v>
      </c>
      <c r="BK163" s="205">
        <f t="shared" si="19"/>
        <v>0</v>
      </c>
      <c r="BL163" s="18" t="s">
        <v>657</v>
      </c>
      <c r="BM163" s="204" t="s">
        <v>700</v>
      </c>
    </row>
    <row r="164" spans="1:65" s="2" customFormat="1" ht="16.5" customHeight="1">
      <c r="A164" s="35"/>
      <c r="B164" s="36"/>
      <c r="C164" s="250" t="s">
        <v>494</v>
      </c>
      <c r="D164" s="250" t="s">
        <v>527</v>
      </c>
      <c r="E164" s="251" t="s">
        <v>2469</v>
      </c>
      <c r="F164" s="252" t="s">
        <v>2470</v>
      </c>
      <c r="G164" s="253" t="s">
        <v>2333</v>
      </c>
      <c r="H164" s="254">
        <v>140</v>
      </c>
      <c r="I164" s="255"/>
      <c r="J164" s="256">
        <f t="shared" si="10"/>
        <v>0</v>
      </c>
      <c r="K164" s="252" t="s">
        <v>221</v>
      </c>
      <c r="L164" s="257"/>
      <c r="M164" s="258" t="s">
        <v>1</v>
      </c>
      <c r="N164" s="259" t="s">
        <v>42</v>
      </c>
      <c r="O164" s="72"/>
      <c r="P164" s="202">
        <f t="shared" si="11"/>
        <v>0</v>
      </c>
      <c r="Q164" s="202">
        <v>0</v>
      </c>
      <c r="R164" s="202">
        <f t="shared" si="12"/>
        <v>0</v>
      </c>
      <c r="S164" s="202">
        <v>0</v>
      </c>
      <c r="T164" s="203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4" t="s">
        <v>2400</v>
      </c>
      <c r="AT164" s="204" t="s">
        <v>527</v>
      </c>
      <c r="AU164" s="204" t="s">
        <v>84</v>
      </c>
      <c r="AY164" s="18" t="s">
        <v>215</v>
      </c>
      <c r="BE164" s="205">
        <f t="shared" si="14"/>
        <v>0</v>
      </c>
      <c r="BF164" s="205">
        <f t="shared" si="15"/>
        <v>0</v>
      </c>
      <c r="BG164" s="205">
        <f t="shared" si="16"/>
        <v>0</v>
      </c>
      <c r="BH164" s="205">
        <f t="shared" si="17"/>
        <v>0</v>
      </c>
      <c r="BI164" s="205">
        <f t="shared" si="18"/>
        <v>0</v>
      </c>
      <c r="BJ164" s="18" t="s">
        <v>84</v>
      </c>
      <c r="BK164" s="205">
        <f t="shared" si="19"/>
        <v>0</v>
      </c>
      <c r="BL164" s="18" t="s">
        <v>657</v>
      </c>
      <c r="BM164" s="204" t="s">
        <v>709</v>
      </c>
    </row>
    <row r="165" spans="1:65" s="2" customFormat="1" ht="16.5" customHeight="1">
      <c r="A165" s="35"/>
      <c r="B165" s="36"/>
      <c r="C165" s="250" t="s">
        <v>498</v>
      </c>
      <c r="D165" s="250" t="s">
        <v>527</v>
      </c>
      <c r="E165" s="251" t="s">
        <v>2471</v>
      </c>
      <c r="F165" s="252" t="s">
        <v>2472</v>
      </c>
      <c r="G165" s="253" t="s">
        <v>2333</v>
      </c>
      <c r="H165" s="254">
        <v>30</v>
      </c>
      <c r="I165" s="255"/>
      <c r="J165" s="256">
        <f t="shared" si="10"/>
        <v>0</v>
      </c>
      <c r="K165" s="252" t="s">
        <v>221</v>
      </c>
      <c r="L165" s="257"/>
      <c r="M165" s="258" t="s">
        <v>1</v>
      </c>
      <c r="N165" s="259" t="s">
        <v>42</v>
      </c>
      <c r="O165" s="72"/>
      <c r="P165" s="202">
        <f t="shared" si="11"/>
        <v>0</v>
      </c>
      <c r="Q165" s="202">
        <v>0</v>
      </c>
      <c r="R165" s="202">
        <f t="shared" si="12"/>
        <v>0</v>
      </c>
      <c r="S165" s="202">
        <v>0</v>
      </c>
      <c r="T165" s="203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4" t="s">
        <v>2400</v>
      </c>
      <c r="AT165" s="204" t="s">
        <v>527</v>
      </c>
      <c r="AU165" s="204" t="s">
        <v>84</v>
      </c>
      <c r="AY165" s="18" t="s">
        <v>215</v>
      </c>
      <c r="BE165" s="205">
        <f t="shared" si="14"/>
        <v>0</v>
      </c>
      <c r="BF165" s="205">
        <f t="shared" si="15"/>
        <v>0</v>
      </c>
      <c r="BG165" s="205">
        <f t="shared" si="16"/>
        <v>0</v>
      </c>
      <c r="BH165" s="205">
        <f t="shared" si="17"/>
        <v>0</v>
      </c>
      <c r="BI165" s="205">
        <f t="shared" si="18"/>
        <v>0</v>
      </c>
      <c r="BJ165" s="18" t="s">
        <v>84</v>
      </c>
      <c r="BK165" s="205">
        <f t="shared" si="19"/>
        <v>0</v>
      </c>
      <c r="BL165" s="18" t="s">
        <v>657</v>
      </c>
      <c r="BM165" s="204" t="s">
        <v>719</v>
      </c>
    </row>
    <row r="166" spans="1:65" s="2" customFormat="1" ht="16.5" customHeight="1">
      <c r="A166" s="35"/>
      <c r="B166" s="36"/>
      <c r="C166" s="250" t="s">
        <v>526</v>
      </c>
      <c r="D166" s="250" t="s">
        <v>527</v>
      </c>
      <c r="E166" s="251" t="s">
        <v>2473</v>
      </c>
      <c r="F166" s="252" t="s">
        <v>2474</v>
      </c>
      <c r="G166" s="253" t="s">
        <v>2333</v>
      </c>
      <c r="H166" s="254">
        <v>2</v>
      </c>
      <c r="I166" s="255"/>
      <c r="J166" s="256">
        <f t="shared" si="10"/>
        <v>0</v>
      </c>
      <c r="K166" s="252" t="s">
        <v>221</v>
      </c>
      <c r="L166" s="257"/>
      <c r="M166" s="258" t="s">
        <v>1</v>
      </c>
      <c r="N166" s="259" t="s">
        <v>42</v>
      </c>
      <c r="O166" s="72"/>
      <c r="P166" s="202">
        <f t="shared" si="11"/>
        <v>0</v>
      </c>
      <c r="Q166" s="202">
        <v>0</v>
      </c>
      <c r="R166" s="202">
        <f t="shared" si="12"/>
        <v>0</v>
      </c>
      <c r="S166" s="202">
        <v>0</v>
      </c>
      <c r="T166" s="203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4" t="s">
        <v>2400</v>
      </c>
      <c r="AT166" s="204" t="s">
        <v>527</v>
      </c>
      <c r="AU166" s="204" t="s">
        <v>84</v>
      </c>
      <c r="AY166" s="18" t="s">
        <v>215</v>
      </c>
      <c r="BE166" s="205">
        <f t="shared" si="14"/>
        <v>0</v>
      </c>
      <c r="BF166" s="205">
        <f t="shared" si="15"/>
        <v>0</v>
      </c>
      <c r="BG166" s="205">
        <f t="shared" si="16"/>
        <v>0</v>
      </c>
      <c r="BH166" s="205">
        <f t="shared" si="17"/>
        <v>0</v>
      </c>
      <c r="BI166" s="205">
        <f t="shared" si="18"/>
        <v>0</v>
      </c>
      <c r="BJ166" s="18" t="s">
        <v>84</v>
      </c>
      <c r="BK166" s="205">
        <f t="shared" si="19"/>
        <v>0</v>
      </c>
      <c r="BL166" s="18" t="s">
        <v>657</v>
      </c>
      <c r="BM166" s="204" t="s">
        <v>728</v>
      </c>
    </row>
    <row r="167" spans="1:65" s="2" customFormat="1" ht="16.5" customHeight="1">
      <c r="A167" s="35"/>
      <c r="B167" s="36"/>
      <c r="C167" s="250" t="s">
        <v>532</v>
      </c>
      <c r="D167" s="250" t="s">
        <v>527</v>
      </c>
      <c r="E167" s="251" t="s">
        <v>2475</v>
      </c>
      <c r="F167" s="252" t="s">
        <v>2476</v>
      </c>
      <c r="G167" s="253" t="s">
        <v>2333</v>
      </c>
      <c r="H167" s="254">
        <v>1</v>
      </c>
      <c r="I167" s="255"/>
      <c r="J167" s="256">
        <f t="shared" si="10"/>
        <v>0</v>
      </c>
      <c r="K167" s="252" t="s">
        <v>221</v>
      </c>
      <c r="L167" s="257"/>
      <c r="M167" s="258" t="s">
        <v>1</v>
      </c>
      <c r="N167" s="259" t="s">
        <v>42</v>
      </c>
      <c r="O167" s="72"/>
      <c r="P167" s="202">
        <f t="shared" si="11"/>
        <v>0</v>
      </c>
      <c r="Q167" s="202">
        <v>0</v>
      </c>
      <c r="R167" s="202">
        <f t="shared" si="12"/>
        <v>0</v>
      </c>
      <c r="S167" s="202">
        <v>0</v>
      </c>
      <c r="T167" s="203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4" t="s">
        <v>2400</v>
      </c>
      <c r="AT167" s="204" t="s">
        <v>527</v>
      </c>
      <c r="AU167" s="204" t="s">
        <v>84</v>
      </c>
      <c r="AY167" s="18" t="s">
        <v>215</v>
      </c>
      <c r="BE167" s="205">
        <f t="shared" si="14"/>
        <v>0</v>
      </c>
      <c r="BF167" s="205">
        <f t="shared" si="15"/>
        <v>0</v>
      </c>
      <c r="BG167" s="205">
        <f t="shared" si="16"/>
        <v>0</v>
      </c>
      <c r="BH167" s="205">
        <f t="shared" si="17"/>
        <v>0</v>
      </c>
      <c r="BI167" s="205">
        <f t="shared" si="18"/>
        <v>0</v>
      </c>
      <c r="BJ167" s="18" t="s">
        <v>84</v>
      </c>
      <c r="BK167" s="205">
        <f t="shared" si="19"/>
        <v>0</v>
      </c>
      <c r="BL167" s="18" t="s">
        <v>657</v>
      </c>
      <c r="BM167" s="204" t="s">
        <v>740</v>
      </c>
    </row>
    <row r="168" spans="1:65" s="2" customFormat="1" ht="24.2" customHeight="1">
      <c r="A168" s="35"/>
      <c r="B168" s="36"/>
      <c r="C168" s="250" t="s">
        <v>536</v>
      </c>
      <c r="D168" s="250" t="s">
        <v>527</v>
      </c>
      <c r="E168" s="251" t="s">
        <v>2477</v>
      </c>
      <c r="F168" s="252" t="s">
        <v>2478</v>
      </c>
      <c r="G168" s="253" t="s">
        <v>2333</v>
      </c>
      <c r="H168" s="254">
        <v>2</v>
      </c>
      <c r="I168" s="255"/>
      <c r="J168" s="256">
        <f t="shared" si="10"/>
        <v>0</v>
      </c>
      <c r="K168" s="252" t="s">
        <v>221</v>
      </c>
      <c r="L168" s="257"/>
      <c r="M168" s="258" t="s">
        <v>1</v>
      </c>
      <c r="N168" s="259" t="s">
        <v>42</v>
      </c>
      <c r="O168" s="72"/>
      <c r="P168" s="202">
        <f t="shared" si="11"/>
        <v>0</v>
      </c>
      <c r="Q168" s="202">
        <v>0</v>
      </c>
      <c r="R168" s="202">
        <f t="shared" si="12"/>
        <v>0</v>
      </c>
      <c r="S168" s="202">
        <v>0</v>
      </c>
      <c r="T168" s="203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4" t="s">
        <v>2400</v>
      </c>
      <c r="AT168" s="204" t="s">
        <v>527</v>
      </c>
      <c r="AU168" s="204" t="s">
        <v>84</v>
      </c>
      <c r="AY168" s="18" t="s">
        <v>215</v>
      </c>
      <c r="BE168" s="205">
        <f t="shared" si="14"/>
        <v>0</v>
      </c>
      <c r="BF168" s="205">
        <f t="shared" si="15"/>
        <v>0</v>
      </c>
      <c r="BG168" s="205">
        <f t="shared" si="16"/>
        <v>0</v>
      </c>
      <c r="BH168" s="205">
        <f t="shared" si="17"/>
        <v>0</v>
      </c>
      <c r="BI168" s="205">
        <f t="shared" si="18"/>
        <v>0</v>
      </c>
      <c r="BJ168" s="18" t="s">
        <v>84</v>
      </c>
      <c r="BK168" s="205">
        <f t="shared" si="19"/>
        <v>0</v>
      </c>
      <c r="BL168" s="18" t="s">
        <v>657</v>
      </c>
      <c r="BM168" s="204" t="s">
        <v>749</v>
      </c>
    </row>
    <row r="169" spans="1:65" s="2" customFormat="1" ht="24.2" customHeight="1">
      <c r="A169" s="35"/>
      <c r="B169" s="36"/>
      <c r="C169" s="250" t="s">
        <v>540</v>
      </c>
      <c r="D169" s="250" t="s">
        <v>527</v>
      </c>
      <c r="E169" s="251" t="s">
        <v>2479</v>
      </c>
      <c r="F169" s="252" t="s">
        <v>2480</v>
      </c>
      <c r="G169" s="253" t="s">
        <v>2333</v>
      </c>
      <c r="H169" s="254">
        <v>2</v>
      </c>
      <c r="I169" s="255"/>
      <c r="J169" s="256">
        <f t="shared" si="10"/>
        <v>0</v>
      </c>
      <c r="K169" s="252" t="s">
        <v>221</v>
      </c>
      <c r="L169" s="257"/>
      <c r="M169" s="258" t="s">
        <v>1</v>
      </c>
      <c r="N169" s="259" t="s">
        <v>42</v>
      </c>
      <c r="O169" s="72"/>
      <c r="P169" s="202">
        <f t="shared" si="11"/>
        <v>0</v>
      </c>
      <c r="Q169" s="202">
        <v>0</v>
      </c>
      <c r="R169" s="202">
        <f t="shared" si="12"/>
        <v>0</v>
      </c>
      <c r="S169" s="202">
        <v>0</v>
      </c>
      <c r="T169" s="203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4" t="s">
        <v>2400</v>
      </c>
      <c r="AT169" s="204" t="s">
        <v>527</v>
      </c>
      <c r="AU169" s="204" t="s">
        <v>84</v>
      </c>
      <c r="AY169" s="18" t="s">
        <v>215</v>
      </c>
      <c r="BE169" s="205">
        <f t="shared" si="14"/>
        <v>0</v>
      </c>
      <c r="BF169" s="205">
        <f t="shared" si="15"/>
        <v>0</v>
      </c>
      <c r="BG169" s="205">
        <f t="shared" si="16"/>
        <v>0</v>
      </c>
      <c r="BH169" s="205">
        <f t="shared" si="17"/>
        <v>0</v>
      </c>
      <c r="BI169" s="205">
        <f t="shared" si="18"/>
        <v>0</v>
      </c>
      <c r="BJ169" s="18" t="s">
        <v>84</v>
      </c>
      <c r="BK169" s="205">
        <f t="shared" si="19"/>
        <v>0</v>
      </c>
      <c r="BL169" s="18" t="s">
        <v>657</v>
      </c>
      <c r="BM169" s="204" t="s">
        <v>758</v>
      </c>
    </row>
    <row r="170" spans="1:65" s="2" customFormat="1" ht="16.5" customHeight="1">
      <c r="A170" s="35"/>
      <c r="B170" s="36"/>
      <c r="C170" s="250" t="s">
        <v>548</v>
      </c>
      <c r="D170" s="250" t="s">
        <v>527</v>
      </c>
      <c r="E170" s="251" t="s">
        <v>2481</v>
      </c>
      <c r="F170" s="252" t="s">
        <v>2482</v>
      </c>
      <c r="G170" s="253" t="s">
        <v>2333</v>
      </c>
      <c r="H170" s="254">
        <v>6</v>
      </c>
      <c r="I170" s="255"/>
      <c r="J170" s="256">
        <f t="shared" si="10"/>
        <v>0</v>
      </c>
      <c r="K170" s="252" t="s">
        <v>221</v>
      </c>
      <c r="L170" s="257"/>
      <c r="M170" s="258" t="s">
        <v>1</v>
      </c>
      <c r="N170" s="259" t="s">
        <v>42</v>
      </c>
      <c r="O170" s="72"/>
      <c r="P170" s="202">
        <f t="shared" si="11"/>
        <v>0</v>
      </c>
      <c r="Q170" s="202">
        <v>0</v>
      </c>
      <c r="R170" s="202">
        <f t="shared" si="12"/>
        <v>0</v>
      </c>
      <c r="S170" s="202">
        <v>0</v>
      </c>
      <c r="T170" s="203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4" t="s">
        <v>2400</v>
      </c>
      <c r="AT170" s="204" t="s">
        <v>527</v>
      </c>
      <c r="AU170" s="204" t="s">
        <v>84</v>
      </c>
      <c r="AY170" s="18" t="s">
        <v>215</v>
      </c>
      <c r="BE170" s="205">
        <f t="shared" si="14"/>
        <v>0</v>
      </c>
      <c r="BF170" s="205">
        <f t="shared" si="15"/>
        <v>0</v>
      </c>
      <c r="BG170" s="205">
        <f t="shared" si="16"/>
        <v>0</v>
      </c>
      <c r="BH170" s="205">
        <f t="shared" si="17"/>
        <v>0</v>
      </c>
      <c r="BI170" s="205">
        <f t="shared" si="18"/>
        <v>0</v>
      </c>
      <c r="BJ170" s="18" t="s">
        <v>84</v>
      </c>
      <c r="BK170" s="205">
        <f t="shared" si="19"/>
        <v>0</v>
      </c>
      <c r="BL170" s="18" t="s">
        <v>657</v>
      </c>
      <c r="BM170" s="204" t="s">
        <v>768</v>
      </c>
    </row>
    <row r="171" spans="1:65" s="2" customFormat="1" ht="16.5" customHeight="1">
      <c r="A171" s="35"/>
      <c r="B171" s="36"/>
      <c r="C171" s="250" t="s">
        <v>553</v>
      </c>
      <c r="D171" s="250" t="s">
        <v>527</v>
      </c>
      <c r="E171" s="251" t="s">
        <v>2483</v>
      </c>
      <c r="F171" s="252" t="s">
        <v>2484</v>
      </c>
      <c r="G171" s="253" t="s">
        <v>2333</v>
      </c>
      <c r="H171" s="254">
        <v>10</v>
      </c>
      <c r="I171" s="255"/>
      <c r="J171" s="256">
        <f t="shared" si="10"/>
        <v>0</v>
      </c>
      <c r="K171" s="252" t="s">
        <v>221</v>
      </c>
      <c r="L171" s="257"/>
      <c r="M171" s="258" t="s">
        <v>1</v>
      </c>
      <c r="N171" s="259" t="s">
        <v>42</v>
      </c>
      <c r="O171" s="72"/>
      <c r="P171" s="202">
        <f t="shared" si="11"/>
        <v>0</v>
      </c>
      <c r="Q171" s="202">
        <v>0</v>
      </c>
      <c r="R171" s="202">
        <f t="shared" si="12"/>
        <v>0</v>
      </c>
      <c r="S171" s="202">
        <v>0</v>
      </c>
      <c r="T171" s="203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4" t="s">
        <v>2400</v>
      </c>
      <c r="AT171" s="204" t="s">
        <v>527</v>
      </c>
      <c r="AU171" s="204" t="s">
        <v>84</v>
      </c>
      <c r="AY171" s="18" t="s">
        <v>215</v>
      </c>
      <c r="BE171" s="205">
        <f t="shared" si="14"/>
        <v>0</v>
      </c>
      <c r="BF171" s="205">
        <f t="shared" si="15"/>
        <v>0</v>
      </c>
      <c r="BG171" s="205">
        <f t="shared" si="16"/>
        <v>0</v>
      </c>
      <c r="BH171" s="205">
        <f t="shared" si="17"/>
        <v>0</v>
      </c>
      <c r="BI171" s="205">
        <f t="shared" si="18"/>
        <v>0</v>
      </c>
      <c r="BJ171" s="18" t="s">
        <v>84</v>
      </c>
      <c r="BK171" s="205">
        <f t="shared" si="19"/>
        <v>0</v>
      </c>
      <c r="BL171" s="18" t="s">
        <v>657</v>
      </c>
      <c r="BM171" s="204" t="s">
        <v>778</v>
      </c>
    </row>
    <row r="172" spans="1:65" s="2" customFormat="1" ht="16.5" customHeight="1">
      <c r="A172" s="35"/>
      <c r="B172" s="36"/>
      <c r="C172" s="250" t="s">
        <v>556</v>
      </c>
      <c r="D172" s="250" t="s">
        <v>527</v>
      </c>
      <c r="E172" s="251" t="s">
        <v>2485</v>
      </c>
      <c r="F172" s="252" t="s">
        <v>2486</v>
      </c>
      <c r="G172" s="253" t="s">
        <v>2333</v>
      </c>
      <c r="H172" s="254">
        <v>2</v>
      </c>
      <c r="I172" s="255"/>
      <c r="J172" s="256">
        <f t="shared" si="10"/>
        <v>0</v>
      </c>
      <c r="K172" s="252" t="s">
        <v>221</v>
      </c>
      <c r="L172" s="257"/>
      <c r="M172" s="258" t="s">
        <v>1</v>
      </c>
      <c r="N172" s="259" t="s">
        <v>42</v>
      </c>
      <c r="O172" s="72"/>
      <c r="P172" s="202">
        <f t="shared" si="11"/>
        <v>0</v>
      </c>
      <c r="Q172" s="202">
        <v>0</v>
      </c>
      <c r="R172" s="202">
        <f t="shared" si="12"/>
        <v>0</v>
      </c>
      <c r="S172" s="202">
        <v>0</v>
      </c>
      <c r="T172" s="203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4" t="s">
        <v>2400</v>
      </c>
      <c r="AT172" s="204" t="s">
        <v>527</v>
      </c>
      <c r="AU172" s="204" t="s">
        <v>84</v>
      </c>
      <c r="AY172" s="18" t="s">
        <v>215</v>
      </c>
      <c r="BE172" s="205">
        <f t="shared" si="14"/>
        <v>0</v>
      </c>
      <c r="BF172" s="205">
        <f t="shared" si="15"/>
        <v>0</v>
      </c>
      <c r="BG172" s="205">
        <f t="shared" si="16"/>
        <v>0</v>
      </c>
      <c r="BH172" s="205">
        <f t="shared" si="17"/>
        <v>0</v>
      </c>
      <c r="BI172" s="205">
        <f t="shared" si="18"/>
        <v>0</v>
      </c>
      <c r="BJ172" s="18" t="s">
        <v>84</v>
      </c>
      <c r="BK172" s="205">
        <f t="shared" si="19"/>
        <v>0</v>
      </c>
      <c r="BL172" s="18" t="s">
        <v>657</v>
      </c>
      <c r="BM172" s="204" t="s">
        <v>786</v>
      </c>
    </row>
    <row r="173" spans="1:65" s="2" customFormat="1" ht="24.2" customHeight="1">
      <c r="A173" s="35"/>
      <c r="B173" s="36"/>
      <c r="C173" s="250" t="s">
        <v>559</v>
      </c>
      <c r="D173" s="250" t="s">
        <v>527</v>
      </c>
      <c r="E173" s="251" t="s">
        <v>2487</v>
      </c>
      <c r="F173" s="252" t="s">
        <v>2488</v>
      </c>
      <c r="G173" s="253" t="s">
        <v>2333</v>
      </c>
      <c r="H173" s="254">
        <v>1</v>
      </c>
      <c r="I173" s="255"/>
      <c r="J173" s="256">
        <f t="shared" si="10"/>
        <v>0</v>
      </c>
      <c r="K173" s="252" t="s">
        <v>221</v>
      </c>
      <c r="L173" s="257"/>
      <c r="M173" s="258" t="s">
        <v>1</v>
      </c>
      <c r="N173" s="259" t="s">
        <v>42</v>
      </c>
      <c r="O173" s="72"/>
      <c r="P173" s="202">
        <f t="shared" si="11"/>
        <v>0</v>
      </c>
      <c r="Q173" s="202">
        <v>0</v>
      </c>
      <c r="R173" s="202">
        <f t="shared" si="12"/>
        <v>0</v>
      </c>
      <c r="S173" s="202">
        <v>0</v>
      </c>
      <c r="T173" s="203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4" t="s">
        <v>2400</v>
      </c>
      <c r="AT173" s="204" t="s">
        <v>527</v>
      </c>
      <c r="AU173" s="204" t="s">
        <v>84</v>
      </c>
      <c r="AY173" s="18" t="s">
        <v>215</v>
      </c>
      <c r="BE173" s="205">
        <f t="shared" si="14"/>
        <v>0</v>
      </c>
      <c r="BF173" s="205">
        <f t="shared" si="15"/>
        <v>0</v>
      </c>
      <c r="BG173" s="205">
        <f t="shared" si="16"/>
        <v>0</v>
      </c>
      <c r="BH173" s="205">
        <f t="shared" si="17"/>
        <v>0</v>
      </c>
      <c r="BI173" s="205">
        <f t="shared" si="18"/>
        <v>0</v>
      </c>
      <c r="BJ173" s="18" t="s">
        <v>84</v>
      </c>
      <c r="BK173" s="205">
        <f t="shared" si="19"/>
        <v>0</v>
      </c>
      <c r="BL173" s="18" t="s">
        <v>657</v>
      </c>
      <c r="BM173" s="204" t="s">
        <v>128</v>
      </c>
    </row>
    <row r="174" spans="1:65" s="2" customFormat="1" ht="16.5" customHeight="1">
      <c r="A174" s="35"/>
      <c r="B174" s="36"/>
      <c r="C174" s="250" t="s">
        <v>578</v>
      </c>
      <c r="D174" s="250" t="s">
        <v>527</v>
      </c>
      <c r="E174" s="251" t="s">
        <v>2489</v>
      </c>
      <c r="F174" s="252" t="s">
        <v>2490</v>
      </c>
      <c r="G174" s="253" t="s">
        <v>2333</v>
      </c>
      <c r="H174" s="254">
        <v>2</v>
      </c>
      <c r="I174" s="255"/>
      <c r="J174" s="256">
        <f t="shared" si="10"/>
        <v>0</v>
      </c>
      <c r="K174" s="252" t="s">
        <v>221</v>
      </c>
      <c r="L174" s="257"/>
      <c r="M174" s="258" t="s">
        <v>1</v>
      </c>
      <c r="N174" s="259" t="s">
        <v>42</v>
      </c>
      <c r="O174" s="72"/>
      <c r="P174" s="202">
        <f t="shared" si="11"/>
        <v>0</v>
      </c>
      <c r="Q174" s="202">
        <v>0</v>
      </c>
      <c r="R174" s="202">
        <f t="shared" si="12"/>
        <v>0</v>
      </c>
      <c r="S174" s="202">
        <v>0</v>
      </c>
      <c r="T174" s="203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4" t="s">
        <v>2400</v>
      </c>
      <c r="AT174" s="204" t="s">
        <v>527</v>
      </c>
      <c r="AU174" s="204" t="s">
        <v>84</v>
      </c>
      <c r="AY174" s="18" t="s">
        <v>215</v>
      </c>
      <c r="BE174" s="205">
        <f t="shared" si="14"/>
        <v>0</v>
      </c>
      <c r="BF174" s="205">
        <f t="shared" si="15"/>
        <v>0</v>
      </c>
      <c r="BG174" s="205">
        <f t="shared" si="16"/>
        <v>0</v>
      </c>
      <c r="BH174" s="205">
        <f t="shared" si="17"/>
        <v>0</v>
      </c>
      <c r="BI174" s="205">
        <f t="shared" si="18"/>
        <v>0</v>
      </c>
      <c r="BJ174" s="18" t="s">
        <v>84</v>
      </c>
      <c r="BK174" s="205">
        <f t="shared" si="19"/>
        <v>0</v>
      </c>
      <c r="BL174" s="18" t="s">
        <v>657</v>
      </c>
      <c r="BM174" s="204" t="s">
        <v>816</v>
      </c>
    </row>
    <row r="175" spans="1:65" s="2" customFormat="1" ht="16.5" customHeight="1">
      <c r="A175" s="35"/>
      <c r="B175" s="36"/>
      <c r="C175" s="250" t="s">
        <v>581</v>
      </c>
      <c r="D175" s="250" t="s">
        <v>527</v>
      </c>
      <c r="E175" s="251" t="s">
        <v>2491</v>
      </c>
      <c r="F175" s="252" t="s">
        <v>2492</v>
      </c>
      <c r="G175" s="253" t="s">
        <v>2333</v>
      </c>
      <c r="H175" s="254">
        <v>2</v>
      </c>
      <c r="I175" s="255"/>
      <c r="J175" s="256">
        <f t="shared" si="10"/>
        <v>0</v>
      </c>
      <c r="K175" s="252" t="s">
        <v>221</v>
      </c>
      <c r="L175" s="257"/>
      <c r="M175" s="258" t="s">
        <v>1</v>
      </c>
      <c r="N175" s="259" t="s">
        <v>42</v>
      </c>
      <c r="O175" s="72"/>
      <c r="P175" s="202">
        <f t="shared" si="11"/>
        <v>0</v>
      </c>
      <c r="Q175" s="202">
        <v>0</v>
      </c>
      <c r="R175" s="202">
        <f t="shared" si="12"/>
        <v>0</v>
      </c>
      <c r="S175" s="202">
        <v>0</v>
      </c>
      <c r="T175" s="203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4" t="s">
        <v>2400</v>
      </c>
      <c r="AT175" s="204" t="s">
        <v>527</v>
      </c>
      <c r="AU175" s="204" t="s">
        <v>84</v>
      </c>
      <c r="AY175" s="18" t="s">
        <v>215</v>
      </c>
      <c r="BE175" s="205">
        <f t="shared" si="14"/>
        <v>0</v>
      </c>
      <c r="BF175" s="205">
        <f t="shared" si="15"/>
        <v>0</v>
      </c>
      <c r="BG175" s="205">
        <f t="shared" si="16"/>
        <v>0</v>
      </c>
      <c r="BH175" s="205">
        <f t="shared" si="17"/>
        <v>0</v>
      </c>
      <c r="BI175" s="205">
        <f t="shared" si="18"/>
        <v>0</v>
      </c>
      <c r="BJ175" s="18" t="s">
        <v>84</v>
      </c>
      <c r="BK175" s="205">
        <f t="shared" si="19"/>
        <v>0</v>
      </c>
      <c r="BL175" s="18" t="s">
        <v>657</v>
      </c>
      <c r="BM175" s="204" t="s">
        <v>835</v>
      </c>
    </row>
    <row r="176" spans="1:65" s="2" customFormat="1" ht="16.5" customHeight="1">
      <c r="A176" s="35"/>
      <c r="B176" s="36"/>
      <c r="C176" s="250" t="s">
        <v>585</v>
      </c>
      <c r="D176" s="250" t="s">
        <v>527</v>
      </c>
      <c r="E176" s="251" t="s">
        <v>2493</v>
      </c>
      <c r="F176" s="252" t="s">
        <v>2494</v>
      </c>
      <c r="G176" s="253" t="s">
        <v>2333</v>
      </c>
      <c r="H176" s="254">
        <v>1</v>
      </c>
      <c r="I176" s="255"/>
      <c r="J176" s="256">
        <f t="shared" si="10"/>
        <v>0</v>
      </c>
      <c r="K176" s="252" t="s">
        <v>221</v>
      </c>
      <c r="L176" s="257"/>
      <c r="M176" s="258" t="s">
        <v>1</v>
      </c>
      <c r="N176" s="259" t="s">
        <v>42</v>
      </c>
      <c r="O176" s="72"/>
      <c r="P176" s="202">
        <f t="shared" si="11"/>
        <v>0</v>
      </c>
      <c r="Q176" s="202">
        <v>0</v>
      </c>
      <c r="R176" s="202">
        <f t="shared" si="12"/>
        <v>0</v>
      </c>
      <c r="S176" s="202">
        <v>0</v>
      </c>
      <c r="T176" s="203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4" t="s">
        <v>2400</v>
      </c>
      <c r="AT176" s="204" t="s">
        <v>527</v>
      </c>
      <c r="AU176" s="204" t="s">
        <v>84</v>
      </c>
      <c r="AY176" s="18" t="s">
        <v>215</v>
      </c>
      <c r="BE176" s="205">
        <f t="shared" si="14"/>
        <v>0</v>
      </c>
      <c r="BF176" s="205">
        <f t="shared" si="15"/>
        <v>0</v>
      </c>
      <c r="BG176" s="205">
        <f t="shared" si="16"/>
        <v>0</v>
      </c>
      <c r="BH176" s="205">
        <f t="shared" si="17"/>
        <v>0</v>
      </c>
      <c r="BI176" s="205">
        <f t="shared" si="18"/>
        <v>0</v>
      </c>
      <c r="BJ176" s="18" t="s">
        <v>84</v>
      </c>
      <c r="BK176" s="205">
        <f t="shared" si="19"/>
        <v>0</v>
      </c>
      <c r="BL176" s="18" t="s">
        <v>657</v>
      </c>
      <c r="BM176" s="204" t="s">
        <v>847</v>
      </c>
    </row>
    <row r="177" spans="1:65" s="2" customFormat="1" ht="16.5" customHeight="1">
      <c r="A177" s="35"/>
      <c r="B177" s="36"/>
      <c r="C177" s="250" t="s">
        <v>594</v>
      </c>
      <c r="D177" s="250" t="s">
        <v>527</v>
      </c>
      <c r="E177" s="251" t="s">
        <v>2495</v>
      </c>
      <c r="F177" s="252" t="s">
        <v>2496</v>
      </c>
      <c r="G177" s="253" t="s">
        <v>2333</v>
      </c>
      <c r="H177" s="254">
        <v>11</v>
      </c>
      <c r="I177" s="255"/>
      <c r="J177" s="256">
        <f t="shared" si="10"/>
        <v>0</v>
      </c>
      <c r="K177" s="252" t="s">
        <v>221</v>
      </c>
      <c r="L177" s="257"/>
      <c r="M177" s="258" t="s">
        <v>1</v>
      </c>
      <c r="N177" s="259" t="s">
        <v>42</v>
      </c>
      <c r="O177" s="72"/>
      <c r="P177" s="202">
        <f t="shared" si="11"/>
        <v>0</v>
      </c>
      <c r="Q177" s="202">
        <v>0</v>
      </c>
      <c r="R177" s="202">
        <f t="shared" si="12"/>
        <v>0</v>
      </c>
      <c r="S177" s="202">
        <v>0</v>
      </c>
      <c r="T177" s="203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4" t="s">
        <v>2400</v>
      </c>
      <c r="AT177" s="204" t="s">
        <v>527</v>
      </c>
      <c r="AU177" s="204" t="s">
        <v>84</v>
      </c>
      <c r="AY177" s="18" t="s">
        <v>215</v>
      </c>
      <c r="BE177" s="205">
        <f t="shared" si="14"/>
        <v>0</v>
      </c>
      <c r="BF177" s="205">
        <f t="shared" si="15"/>
        <v>0</v>
      </c>
      <c r="BG177" s="205">
        <f t="shared" si="16"/>
        <v>0</v>
      </c>
      <c r="BH177" s="205">
        <f t="shared" si="17"/>
        <v>0</v>
      </c>
      <c r="BI177" s="205">
        <f t="shared" si="18"/>
        <v>0</v>
      </c>
      <c r="BJ177" s="18" t="s">
        <v>84</v>
      </c>
      <c r="BK177" s="205">
        <f t="shared" si="19"/>
        <v>0</v>
      </c>
      <c r="BL177" s="18" t="s">
        <v>657</v>
      </c>
      <c r="BM177" s="204" t="s">
        <v>855</v>
      </c>
    </row>
    <row r="178" spans="1:65" s="2" customFormat="1" ht="24.2" customHeight="1">
      <c r="A178" s="35"/>
      <c r="B178" s="36"/>
      <c r="C178" s="250" t="s">
        <v>599</v>
      </c>
      <c r="D178" s="250" t="s">
        <v>527</v>
      </c>
      <c r="E178" s="251" t="s">
        <v>2497</v>
      </c>
      <c r="F178" s="252" t="s">
        <v>2498</v>
      </c>
      <c r="G178" s="253" t="s">
        <v>2333</v>
      </c>
      <c r="H178" s="254">
        <v>1</v>
      </c>
      <c r="I178" s="255"/>
      <c r="J178" s="256">
        <f t="shared" si="10"/>
        <v>0</v>
      </c>
      <c r="K178" s="252" t="s">
        <v>221</v>
      </c>
      <c r="L178" s="257"/>
      <c r="M178" s="258" t="s">
        <v>1</v>
      </c>
      <c r="N178" s="259" t="s">
        <v>42</v>
      </c>
      <c r="O178" s="72"/>
      <c r="P178" s="202">
        <f t="shared" si="11"/>
        <v>0</v>
      </c>
      <c r="Q178" s="202">
        <v>0</v>
      </c>
      <c r="R178" s="202">
        <f t="shared" si="12"/>
        <v>0</v>
      </c>
      <c r="S178" s="202">
        <v>0</v>
      </c>
      <c r="T178" s="203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4" t="s">
        <v>2400</v>
      </c>
      <c r="AT178" s="204" t="s">
        <v>527</v>
      </c>
      <c r="AU178" s="204" t="s">
        <v>84</v>
      </c>
      <c r="AY178" s="18" t="s">
        <v>215</v>
      </c>
      <c r="BE178" s="205">
        <f t="shared" si="14"/>
        <v>0</v>
      </c>
      <c r="BF178" s="205">
        <f t="shared" si="15"/>
        <v>0</v>
      </c>
      <c r="BG178" s="205">
        <f t="shared" si="16"/>
        <v>0</v>
      </c>
      <c r="BH178" s="205">
        <f t="shared" si="17"/>
        <v>0</v>
      </c>
      <c r="BI178" s="205">
        <f t="shared" si="18"/>
        <v>0</v>
      </c>
      <c r="BJ178" s="18" t="s">
        <v>84</v>
      </c>
      <c r="BK178" s="205">
        <f t="shared" si="19"/>
        <v>0</v>
      </c>
      <c r="BL178" s="18" t="s">
        <v>657</v>
      </c>
      <c r="BM178" s="204" t="s">
        <v>873</v>
      </c>
    </row>
    <row r="179" spans="1:65" s="2" customFormat="1" ht="21.75" customHeight="1">
      <c r="A179" s="35"/>
      <c r="B179" s="36"/>
      <c r="C179" s="250" t="s">
        <v>603</v>
      </c>
      <c r="D179" s="250" t="s">
        <v>527</v>
      </c>
      <c r="E179" s="251" t="s">
        <v>2499</v>
      </c>
      <c r="F179" s="252" t="s">
        <v>2500</v>
      </c>
      <c r="G179" s="253" t="s">
        <v>2333</v>
      </c>
      <c r="H179" s="254">
        <v>1</v>
      </c>
      <c r="I179" s="255"/>
      <c r="J179" s="256">
        <f t="shared" si="10"/>
        <v>0</v>
      </c>
      <c r="K179" s="252" t="s">
        <v>221</v>
      </c>
      <c r="L179" s="257"/>
      <c r="M179" s="258" t="s">
        <v>1</v>
      </c>
      <c r="N179" s="259" t="s">
        <v>42</v>
      </c>
      <c r="O179" s="72"/>
      <c r="P179" s="202">
        <f t="shared" si="11"/>
        <v>0</v>
      </c>
      <c r="Q179" s="202">
        <v>0</v>
      </c>
      <c r="R179" s="202">
        <f t="shared" si="12"/>
        <v>0</v>
      </c>
      <c r="S179" s="202">
        <v>0</v>
      </c>
      <c r="T179" s="203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4" t="s">
        <v>2400</v>
      </c>
      <c r="AT179" s="204" t="s">
        <v>527</v>
      </c>
      <c r="AU179" s="204" t="s">
        <v>84</v>
      </c>
      <c r="AY179" s="18" t="s">
        <v>215</v>
      </c>
      <c r="BE179" s="205">
        <f t="shared" si="14"/>
        <v>0</v>
      </c>
      <c r="BF179" s="205">
        <f t="shared" si="15"/>
        <v>0</v>
      </c>
      <c r="BG179" s="205">
        <f t="shared" si="16"/>
        <v>0</v>
      </c>
      <c r="BH179" s="205">
        <f t="shared" si="17"/>
        <v>0</v>
      </c>
      <c r="BI179" s="205">
        <f t="shared" si="18"/>
        <v>0</v>
      </c>
      <c r="BJ179" s="18" t="s">
        <v>84</v>
      </c>
      <c r="BK179" s="205">
        <f t="shared" si="19"/>
        <v>0</v>
      </c>
      <c r="BL179" s="18" t="s">
        <v>657</v>
      </c>
      <c r="BM179" s="204" t="s">
        <v>902</v>
      </c>
    </row>
    <row r="180" spans="1:65" s="2" customFormat="1" ht="16.5" customHeight="1">
      <c r="A180" s="35"/>
      <c r="B180" s="36"/>
      <c r="C180" s="250" t="s">
        <v>608</v>
      </c>
      <c r="D180" s="250" t="s">
        <v>527</v>
      </c>
      <c r="E180" s="251" t="s">
        <v>2501</v>
      </c>
      <c r="F180" s="252" t="s">
        <v>2502</v>
      </c>
      <c r="G180" s="253" t="s">
        <v>2333</v>
      </c>
      <c r="H180" s="254">
        <v>1</v>
      </c>
      <c r="I180" s="255"/>
      <c r="J180" s="256">
        <f t="shared" si="10"/>
        <v>0</v>
      </c>
      <c r="K180" s="252" t="s">
        <v>221</v>
      </c>
      <c r="L180" s="257"/>
      <c r="M180" s="258" t="s">
        <v>1</v>
      </c>
      <c r="N180" s="259" t="s">
        <v>42</v>
      </c>
      <c r="O180" s="72"/>
      <c r="P180" s="202">
        <f t="shared" si="11"/>
        <v>0</v>
      </c>
      <c r="Q180" s="202">
        <v>0</v>
      </c>
      <c r="R180" s="202">
        <f t="shared" si="12"/>
        <v>0</v>
      </c>
      <c r="S180" s="202">
        <v>0</v>
      </c>
      <c r="T180" s="203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4" t="s">
        <v>2400</v>
      </c>
      <c r="AT180" s="204" t="s">
        <v>527</v>
      </c>
      <c r="AU180" s="204" t="s">
        <v>84</v>
      </c>
      <c r="AY180" s="18" t="s">
        <v>215</v>
      </c>
      <c r="BE180" s="205">
        <f t="shared" si="14"/>
        <v>0</v>
      </c>
      <c r="BF180" s="205">
        <f t="shared" si="15"/>
        <v>0</v>
      </c>
      <c r="BG180" s="205">
        <f t="shared" si="16"/>
        <v>0</v>
      </c>
      <c r="BH180" s="205">
        <f t="shared" si="17"/>
        <v>0</v>
      </c>
      <c r="BI180" s="205">
        <f t="shared" si="18"/>
        <v>0</v>
      </c>
      <c r="BJ180" s="18" t="s">
        <v>84</v>
      </c>
      <c r="BK180" s="205">
        <f t="shared" si="19"/>
        <v>0</v>
      </c>
      <c r="BL180" s="18" t="s">
        <v>657</v>
      </c>
      <c r="BM180" s="204" t="s">
        <v>917</v>
      </c>
    </row>
    <row r="181" spans="1:65" s="2" customFormat="1" ht="16.5" customHeight="1">
      <c r="A181" s="35"/>
      <c r="B181" s="36"/>
      <c r="C181" s="250" t="s">
        <v>612</v>
      </c>
      <c r="D181" s="250" t="s">
        <v>527</v>
      </c>
      <c r="E181" s="251" t="s">
        <v>2503</v>
      </c>
      <c r="F181" s="252" t="s">
        <v>2504</v>
      </c>
      <c r="G181" s="253" t="s">
        <v>2333</v>
      </c>
      <c r="H181" s="254">
        <v>1</v>
      </c>
      <c r="I181" s="255"/>
      <c r="J181" s="256">
        <f t="shared" si="10"/>
        <v>0</v>
      </c>
      <c r="K181" s="252" t="s">
        <v>221</v>
      </c>
      <c r="L181" s="257"/>
      <c r="M181" s="258" t="s">
        <v>1</v>
      </c>
      <c r="N181" s="259" t="s">
        <v>42</v>
      </c>
      <c r="O181" s="72"/>
      <c r="P181" s="202">
        <f t="shared" si="11"/>
        <v>0</v>
      </c>
      <c r="Q181" s="202">
        <v>0</v>
      </c>
      <c r="R181" s="202">
        <f t="shared" si="12"/>
        <v>0</v>
      </c>
      <c r="S181" s="202">
        <v>0</v>
      </c>
      <c r="T181" s="203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4" t="s">
        <v>2400</v>
      </c>
      <c r="AT181" s="204" t="s">
        <v>527</v>
      </c>
      <c r="AU181" s="204" t="s">
        <v>84</v>
      </c>
      <c r="AY181" s="18" t="s">
        <v>215</v>
      </c>
      <c r="BE181" s="205">
        <f t="shared" si="14"/>
        <v>0</v>
      </c>
      <c r="BF181" s="205">
        <f t="shared" si="15"/>
        <v>0</v>
      </c>
      <c r="BG181" s="205">
        <f t="shared" si="16"/>
        <v>0</v>
      </c>
      <c r="BH181" s="205">
        <f t="shared" si="17"/>
        <v>0</v>
      </c>
      <c r="BI181" s="205">
        <f t="shared" si="18"/>
        <v>0</v>
      </c>
      <c r="BJ181" s="18" t="s">
        <v>84</v>
      </c>
      <c r="BK181" s="205">
        <f t="shared" si="19"/>
        <v>0</v>
      </c>
      <c r="BL181" s="18" t="s">
        <v>657</v>
      </c>
      <c r="BM181" s="204" t="s">
        <v>926</v>
      </c>
    </row>
    <row r="182" spans="1:65" s="2" customFormat="1" ht="16.5" customHeight="1">
      <c r="A182" s="35"/>
      <c r="B182" s="36"/>
      <c r="C182" s="250" t="s">
        <v>616</v>
      </c>
      <c r="D182" s="250" t="s">
        <v>527</v>
      </c>
      <c r="E182" s="251" t="s">
        <v>2505</v>
      </c>
      <c r="F182" s="252" t="s">
        <v>2506</v>
      </c>
      <c r="G182" s="253" t="s">
        <v>2333</v>
      </c>
      <c r="H182" s="254">
        <v>1</v>
      </c>
      <c r="I182" s="255"/>
      <c r="J182" s="256">
        <f t="shared" si="10"/>
        <v>0</v>
      </c>
      <c r="K182" s="252" t="s">
        <v>221</v>
      </c>
      <c r="L182" s="257"/>
      <c r="M182" s="258" t="s">
        <v>1</v>
      </c>
      <c r="N182" s="259" t="s">
        <v>42</v>
      </c>
      <c r="O182" s="72"/>
      <c r="P182" s="202">
        <f t="shared" si="11"/>
        <v>0</v>
      </c>
      <c r="Q182" s="202">
        <v>0</v>
      </c>
      <c r="R182" s="202">
        <f t="shared" si="12"/>
        <v>0</v>
      </c>
      <c r="S182" s="202">
        <v>0</v>
      </c>
      <c r="T182" s="203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4" t="s">
        <v>2400</v>
      </c>
      <c r="AT182" s="204" t="s">
        <v>527</v>
      </c>
      <c r="AU182" s="204" t="s">
        <v>84</v>
      </c>
      <c r="AY182" s="18" t="s">
        <v>215</v>
      </c>
      <c r="BE182" s="205">
        <f t="shared" si="14"/>
        <v>0</v>
      </c>
      <c r="BF182" s="205">
        <f t="shared" si="15"/>
        <v>0</v>
      </c>
      <c r="BG182" s="205">
        <f t="shared" si="16"/>
        <v>0</v>
      </c>
      <c r="BH182" s="205">
        <f t="shared" si="17"/>
        <v>0</v>
      </c>
      <c r="BI182" s="205">
        <f t="shared" si="18"/>
        <v>0</v>
      </c>
      <c r="BJ182" s="18" t="s">
        <v>84</v>
      </c>
      <c r="BK182" s="205">
        <f t="shared" si="19"/>
        <v>0</v>
      </c>
      <c r="BL182" s="18" t="s">
        <v>657</v>
      </c>
      <c r="BM182" s="204" t="s">
        <v>935</v>
      </c>
    </row>
    <row r="183" spans="1:65" s="2" customFormat="1" ht="33" customHeight="1">
      <c r="A183" s="35"/>
      <c r="B183" s="36"/>
      <c r="C183" s="250" t="s">
        <v>620</v>
      </c>
      <c r="D183" s="250" t="s">
        <v>527</v>
      </c>
      <c r="E183" s="251" t="s">
        <v>2507</v>
      </c>
      <c r="F183" s="252" t="s">
        <v>2508</v>
      </c>
      <c r="G183" s="253" t="s">
        <v>2333</v>
      </c>
      <c r="H183" s="254">
        <v>1</v>
      </c>
      <c r="I183" s="255"/>
      <c r="J183" s="256">
        <f t="shared" si="10"/>
        <v>0</v>
      </c>
      <c r="K183" s="252" t="s">
        <v>221</v>
      </c>
      <c r="L183" s="257"/>
      <c r="M183" s="258" t="s">
        <v>1</v>
      </c>
      <c r="N183" s="259" t="s">
        <v>42</v>
      </c>
      <c r="O183" s="72"/>
      <c r="P183" s="202">
        <f t="shared" si="11"/>
        <v>0</v>
      </c>
      <c r="Q183" s="202">
        <v>0</v>
      </c>
      <c r="R183" s="202">
        <f t="shared" si="12"/>
        <v>0</v>
      </c>
      <c r="S183" s="202">
        <v>0</v>
      </c>
      <c r="T183" s="203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4" t="s">
        <v>2400</v>
      </c>
      <c r="AT183" s="204" t="s">
        <v>527</v>
      </c>
      <c r="AU183" s="204" t="s">
        <v>84</v>
      </c>
      <c r="AY183" s="18" t="s">
        <v>215</v>
      </c>
      <c r="BE183" s="205">
        <f t="shared" si="14"/>
        <v>0</v>
      </c>
      <c r="BF183" s="205">
        <f t="shared" si="15"/>
        <v>0</v>
      </c>
      <c r="BG183" s="205">
        <f t="shared" si="16"/>
        <v>0</v>
      </c>
      <c r="BH183" s="205">
        <f t="shared" si="17"/>
        <v>0</v>
      </c>
      <c r="BI183" s="205">
        <f t="shared" si="18"/>
        <v>0</v>
      </c>
      <c r="BJ183" s="18" t="s">
        <v>84</v>
      </c>
      <c r="BK183" s="205">
        <f t="shared" si="19"/>
        <v>0</v>
      </c>
      <c r="BL183" s="18" t="s">
        <v>657</v>
      </c>
      <c r="BM183" s="204" t="s">
        <v>950</v>
      </c>
    </row>
    <row r="184" spans="1:65" s="2" customFormat="1" ht="16.5" customHeight="1">
      <c r="A184" s="35"/>
      <c r="B184" s="36"/>
      <c r="C184" s="250" t="s">
        <v>624</v>
      </c>
      <c r="D184" s="250" t="s">
        <v>527</v>
      </c>
      <c r="E184" s="251" t="s">
        <v>2509</v>
      </c>
      <c r="F184" s="252" t="s">
        <v>2510</v>
      </c>
      <c r="G184" s="253" t="s">
        <v>2333</v>
      </c>
      <c r="H184" s="254">
        <v>1</v>
      </c>
      <c r="I184" s="255"/>
      <c r="J184" s="256">
        <f t="shared" si="10"/>
        <v>0</v>
      </c>
      <c r="K184" s="252" t="s">
        <v>221</v>
      </c>
      <c r="L184" s="257"/>
      <c r="M184" s="258" t="s">
        <v>1</v>
      </c>
      <c r="N184" s="259" t="s">
        <v>42</v>
      </c>
      <c r="O184" s="72"/>
      <c r="P184" s="202">
        <f t="shared" si="11"/>
        <v>0</v>
      </c>
      <c r="Q184" s="202">
        <v>0</v>
      </c>
      <c r="R184" s="202">
        <f t="shared" si="12"/>
        <v>0</v>
      </c>
      <c r="S184" s="202">
        <v>0</v>
      </c>
      <c r="T184" s="203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4" t="s">
        <v>2400</v>
      </c>
      <c r="AT184" s="204" t="s">
        <v>527</v>
      </c>
      <c r="AU184" s="204" t="s">
        <v>84</v>
      </c>
      <c r="AY184" s="18" t="s">
        <v>215</v>
      </c>
      <c r="BE184" s="205">
        <f t="shared" si="14"/>
        <v>0</v>
      </c>
      <c r="BF184" s="205">
        <f t="shared" si="15"/>
        <v>0</v>
      </c>
      <c r="BG184" s="205">
        <f t="shared" si="16"/>
        <v>0</v>
      </c>
      <c r="BH184" s="205">
        <f t="shared" si="17"/>
        <v>0</v>
      </c>
      <c r="BI184" s="205">
        <f t="shared" si="18"/>
        <v>0</v>
      </c>
      <c r="BJ184" s="18" t="s">
        <v>84</v>
      </c>
      <c r="BK184" s="205">
        <f t="shared" si="19"/>
        <v>0</v>
      </c>
      <c r="BL184" s="18" t="s">
        <v>657</v>
      </c>
      <c r="BM184" s="204" t="s">
        <v>2116</v>
      </c>
    </row>
    <row r="185" spans="1:65" s="2" customFormat="1" ht="24.2" customHeight="1">
      <c r="A185" s="35"/>
      <c r="B185" s="36"/>
      <c r="C185" s="250" t="s">
        <v>628</v>
      </c>
      <c r="D185" s="250" t="s">
        <v>527</v>
      </c>
      <c r="E185" s="251" t="s">
        <v>2511</v>
      </c>
      <c r="F185" s="252" t="s">
        <v>2512</v>
      </c>
      <c r="G185" s="253" t="s">
        <v>2333</v>
      </c>
      <c r="H185" s="254">
        <v>1</v>
      </c>
      <c r="I185" s="255"/>
      <c r="J185" s="256">
        <f t="shared" si="10"/>
        <v>0</v>
      </c>
      <c r="K185" s="252" t="s">
        <v>221</v>
      </c>
      <c r="L185" s="257"/>
      <c r="M185" s="258" t="s">
        <v>1</v>
      </c>
      <c r="N185" s="259" t="s">
        <v>42</v>
      </c>
      <c r="O185" s="72"/>
      <c r="P185" s="202">
        <f t="shared" si="11"/>
        <v>0</v>
      </c>
      <c r="Q185" s="202">
        <v>0</v>
      </c>
      <c r="R185" s="202">
        <f t="shared" si="12"/>
        <v>0</v>
      </c>
      <c r="S185" s="202">
        <v>0</v>
      </c>
      <c r="T185" s="203">
        <f t="shared" si="1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4" t="s">
        <v>2400</v>
      </c>
      <c r="AT185" s="204" t="s">
        <v>527</v>
      </c>
      <c r="AU185" s="204" t="s">
        <v>84</v>
      </c>
      <c r="AY185" s="18" t="s">
        <v>215</v>
      </c>
      <c r="BE185" s="205">
        <f t="shared" si="14"/>
        <v>0</v>
      </c>
      <c r="BF185" s="205">
        <f t="shared" si="15"/>
        <v>0</v>
      </c>
      <c r="BG185" s="205">
        <f t="shared" si="16"/>
        <v>0</v>
      </c>
      <c r="BH185" s="205">
        <f t="shared" si="17"/>
        <v>0</v>
      </c>
      <c r="BI185" s="205">
        <f t="shared" si="18"/>
        <v>0</v>
      </c>
      <c r="BJ185" s="18" t="s">
        <v>84</v>
      </c>
      <c r="BK185" s="205">
        <f t="shared" si="19"/>
        <v>0</v>
      </c>
      <c r="BL185" s="18" t="s">
        <v>657</v>
      </c>
      <c r="BM185" s="204" t="s">
        <v>2122</v>
      </c>
    </row>
    <row r="186" spans="1:65" s="2" customFormat="1" ht="16.5" customHeight="1">
      <c r="A186" s="35"/>
      <c r="B186" s="36"/>
      <c r="C186" s="250" t="s">
        <v>632</v>
      </c>
      <c r="D186" s="250" t="s">
        <v>527</v>
      </c>
      <c r="E186" s="251" t="s">
        <v>2513</v>
      </c>
      <c r="F186" s="252" t="s">
        <v>2514</v>
      </c>
      <c r="G186" s="253" t="s">
        <v>2333</v>
      </c>
      <c r="H186" s="254">
        <v>1</v>
      </c>
      <c r="I186" s="255"/>
      <c r="J186" s="256">
        <f t="shared" si="10"/>
        <v>0</v>
      </c>
      <c r="K186" s="252" t="s">
        <v>221</v>
      </c>
      <c r="L186" s="257"/>
      <c r="M186" s="258" t="s">
        <v>1</v>
      </c>
      <c r="N186" s="259" t="s">
        <v>42</v>
      </c>
      <c r="O186" s="72"/>
      <c r="P186" s="202">
        <f t="shared" si="11"/>
        <v>0</v>
      </c>
      <c r="Q186" s="202">
        <v>0</v>
      </c>
      <c r="R186" s="202">
        <f t="shared" si="12"/>
        <v>0</v>
      </c>
      <c r="S186" s="202">
        <v>0</v>
      </c>
      <c r="T186" s="203">
        <f t="shared" si="1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4" t="s">
        <v>2400</v>
      </c>
      <c r="AT186" s="204" t="s">
        <v>527</v>
      </c>
      <c r="AU186" s="204" t="s">
        <v>84</v>
      </c>
      <c r="AY186" s="18" t="s">
        <v>215</v>
      </c>
      <c r="BE186" s="205">
        <f t="shared" si="14"/>
        <v>0</v>
      </c>
      <c r="BF186" s="205">
        <f t="shared" si="15"/>
        <v>0</v>
      </c>
      <c r="BG186" s="205">
        <f t="shared" si="16"/>
        <v>0</v>
      </c>
      <c r="BH186" s="205">
        <f t="shared" si="17"/>
        <v>0</v>
      </c>
      <c r="BI186" s="205">
        <f t="shared" si="18"/>
        <v>0</v>
      </c>
      <c r="BJ186" s="18" t="s">
        <v>84</v>
      </c>
      <c r="BK186" s="205">
        <f t="shared" si="19"/>
        <v>0</v>
      </c>
      <c r="BL186" s="18" t="s">
        <v>657</v>
      </c>
      <c r="BM186" s="204" t="s">
        <v>2132</v>
      </c>
    </row>
    <row r="187" spans="1:65" s="2" customFormat="1" ht="16.5" customHeight="1">
      <c r="A187" s="35"/>
      <c r="B187" s="36"/>
      <c r="C187" s="250" t="s">
        <v>636</v>
      </c>
      <c r="D187" s="250" t="s">
        <v>527</v>
      </c>
      <c r="E187" s="251" t="s">
        <v>2515</v>
      </c>
      <c r="F187" s="252" t="s">
        <v>2516</v>
      </c>
      <c r="G187" s="253" t="s">
        <v>2333</v>
      </c>
      <c r="H187" s="254">
        <v>1</v>
      </c>
      <c r="I187" s="255"/>
      <c r="J187" s="256">
        <f t="shared" si="10"/>
        <v>0</v>
      </c>
      <c r="K187" s="252" t="s">
        <v>221</v>
      </c>
      <c r="L187" s="257"/>
      <c r="M187" s="258" t="s">
        <v>1</v>
      </c>
      <c r="N187" s="259" t="s">
        <v>42</v>
      </c>
      <c r="O187" s="72"/>
      <c r="P187" s="202">
        <f t="shared" si="11"/>
        <v>0</v>
      </c>
      <c r="Q187" s="202">
        <v>0</v>
      </c>
      <c r="R187" s="202">
        <f t="shared" si="12"/>
        <v>0</v>
      </c>
      <c r="S187" s="202">
        <v>0</v>
      </c>
      <c r="T187" s="203">
        <f t="shared" si="1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4" t="s">
        <v>2400</v>
      </c>
      <c r="AT187" s="204" t="s">
        <v>527</v>
      </c>
      <c r="AU187" s="204" t="s">
        <v>84</v>
      </c>
      <c r="AY187" s="18" t="s">
        <v>215</v>
      </c>
      <c r="BE187" s="205">
        <f t="shared" si="14"/>
        <v>0</v>
      </c>
      <c r="BF187" s="205">
        <f t="shared" si="15"/>
        <v>0</v>
      </c>
      <c r="BG187" s="205">
        <f t="shared" si="16"/>
        <v>0</v>
      </c>
      <c r="BH187" s="205">
        <f t="shared" si="17"/>
        <v>0</v>
      </c>
      <c r="BI187" s="205">
        <f t="shared" si="18"/>
        <v>0</v>
      </c>
      <c r="BJ187" s="18" t="s">
        <v>84</v>
      </c>
      <c r="BK187" s="205">
        <f t="shared" si="19"/>
        <v>0</v>
      </c>
      <c r="BL187" s="18" t="s">
        <v>657</v>
      </c>
      <c r="BM187" s="204" t="s">
        <v>2144</v>
      </c>
    </row>
    <row r="188" spans="1:65" s="2" customFormat="1" ht="24.2" customHeight="1">
      <c r="A188" s="35"/>
      <c r="B188" s="36"/>
      <c r="C188" s="250" t="s">
        <v>640</v>
      </c>
      <c r="D188" s="250" t="s">
        <v>527</v>
      </c>
      <c r="E188" s="251" t="s">
        <v>2517</v>
      </c>
      <c r="F188" s="252" t="s">
        <v>2518</v>
      </c>
      <c r="G188" s="253" t="s">
        <v>2333</v>
      </c>
      <c r="H188" s="254">
        <v>1</v>
      </c>
      <c r="I188" s="255"/>
      <c r="J188" s="256">
        <f t="shared" si="10"/>
        <v>0</v>
      </c>
      <c r="K188" s="252" t="s">
        <v>221</v>
      </c>
      <c r="L188" s="257"/>
      <c r="M188" s="258" t="s">
        <v>1</v>
      </c>
      <c r="N188" s="259" t="s">
        <v>42</v>
      </c>
      <c r="O188" s="72"/>
      <c r="P188" s="202">
        <f t="shared" si="11"/>
        <v>0</v>
      </c>
      <c r="Q188" s="202">
        <v>0</v>
      </c>
      <c r="R188" s="202">
        <f t="shared" si="12"/>
        <v>0</v>
      </c>
      <c r="S188" s="202">
        <v>0</v>
      </c>
      <c r="T188" s="203">
        <f t="shared" si="1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4" t="s">
        <v>2400</v>
      </c>
      <c r="AT188" s="204" t="s">
        <v>527</v>
      </c>
      <c r="AU188" s="204" t="s">
        <v>84</v>
      </c>
      <c r="AY188" s="18" t="s">
        <v>215</v>
      </c>
      <c r="BE188" s="205">
        <f t="shared" si="14"/>
        <v>0</v>
      </c>
      <c r="BF188" s="205">
        <f t="shared" si="15"/>
        <v>0</v>
      </c>
      <c r="BG188" s="205">
        <f t="shared" si="16"/>
        <v>0</v>
      </c>
      <c r="BH188" s="205">
        <f t="shared" si="17"/>
        <v>0</v>
      </c>
      <c r="BI188" s="205">
        <f t="shared" si="18"/>
        <v>0</v>
      </c>
      <c r="BJ188" s="18" t="s">
        <v>84</v>
      </c>
      <c r="BK188" s="205">
        <f t="shared" si="19"/>
        <v>0</v>
      </c>
      <c r="BL188" s="18" t="s">
        <v>657</v>
      </c>
      <c r="BM188" s="204" t="s">
        <v>1468</v>
      </c>
    </row>
    <row r="189" spans="1:65" s="2" customFormat="1" ht="16.5" customHeight="1">
      <c r="A189" s="35"/>
      <c r="B189" s="36"/>
      <c r="C189" s="250" t="s">
        <v>644</v>
      </c>
      <c r="D189" s="250" t="s">
        <v>527</v>
      </c>
      <c r="E189" s="251" t="s">
        <v>2519</v>
      </c>
      <c r="F189" s="252" t="s">
        <v>2520</v>
      </c>
      <c r="G189" s="253" t="s">
        <v>2333</v>
      </c>
      <c r="H189" s="254">
        <v>10</v>
      </c>
      <c r="I189" s="255"/>
      <c r="J189" s="256">
        <f t="shared" si="10"/>
        <v>0</v>
      </c>
      <c r="K189" s="252" t="s">
        <v>221</v>
      </c>
      <c r="L189" s="257"/>
      <c r="M189" s="258" t="s">
        <v>1</v>
      </c>
      <c r="N189" s="259" t="s">
        <v>42</v>
      </c>
      <c r="O189" s="72"/>
      <c r="P189" s="202">
        <f t="shared" si="11"/>
        <v>0</v>
      </c>
      <c r="Q189" s="202">
        <v>0</v>
      </c>
      <c r="R189" s="202">
        <f t="shared" si="12"/>
        <v>0</v>
      </c>
      <c r="S189" s="202">
        <v>0</v>
      </c>
      <c r="T189" s="203">
        <f t="shared" si="1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4" t="s">
        <v>2400</v>
      </c>
      <c r="AT189" s="204" t="s">
        <v>527</v>
      </c>
      <c r="AU189" s="204" t="s">
        <v>84</v>
      </c>
      <c r="AY189" s="18" t="s">
        <v>215</v>
      </c>
      <c r="BE189" s="205">
        <f t="shared" si="14"/>
        <v>0</v>
      </c>
      <c r="BF189" s="205">
        <f t="shared" si="15"/>
        <v>0</v>
      </c>
      <c r="BG189" s="205">
        <f t="shared" si="16"/>
        <v>0</v>
      </c>
      <c r="BH189" s="205">
        <f t="shared" si="17"/>
        <v>0</v>
      </c>
      <c r="BI189" s="205">
        <f t="shared" si="18"/>
        <v>0</v>
      </c>
      <c r="BJ189" s="18" t="s">
        <v>84</v>
      </c>
      <c r="BK189" s="205">
        <f t="shared" si="19"/>
        <v>0</v>
      </c>
      <c r="BL189" s="18" t="s">
        <v>657</v>
      </c>
      <c r="BM189" s="204" t="s">
        <v>2163</v>
      </c>
    </row>
    <row r="190" spans="1:65" s="2" customFormat="1" ht="16.5" customHeight="1">
      <c r="A190" s="35"/>
      <c r="B190" s="36"/>
      <c r="C190" s="250" t="s">
        <v>649</v>
      </c>
      <c r="D190" s="250" t="s">
        <v>527</v>
      </c>
      <c r="E190" s="251" t="s">
        <v>2521</v>
      </c>
      <c r="F190" s="252" t="s">
        <v>2522</v>
      </c>
      <c r="G190" s="253" t="s">
        <v>2333</v>
      </c>
      <c r="H190" s="254">
        <v>8</v>
      </c>
      <c r="I190" s="255"/>
      <c r="J190" s="256">
        <f t="shared" si="10"/>
        <v>0</v>
      </c>
      <c r="K190" s="252" t="s">
        <v>221</v>
      </c>
      <c r="L190" s="257"/>
      <c r="M190" s="258" t="s">
        <v>1</v>
      </c>
      <c r="N190" s="259" t="s">
        <v>42</v>
      </c>
      <c r="O190" s="72"/>
      <c r="P190" s="202">
        <f t="shared" si="11"/>
        <v>0</v>
      </c>
      <c r="Q190" s="202">
        <v>0</v>
      </c>
      <c r="R190" s="202">
        <f t="shared" si="12"/>
        <v>0</v>
      </c>
      <c r="S190" s="202">
        <v>0</v>
      </c>
      <c r="T190" s="203">
        <f t="shared" si="1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4" t="s">
        <v>2400</v>
      </c>
      <c r="AT190" s="204" t="s">
        <v>527</v>
      </c>
      <c r="AU190" s="204" t="s">
        <v>84</v>
      </c>
      <c r="AY190" s="18" t="s">
        <v>215</v>
      </c>
      <c r="BE190" s="205">
        <f t="shared" si="14"/>
        <v>0</v>
      </c>
      <c r="BF190" s="205">
        <f t="shared" si="15"/>
        <v>0</v>
      </c>
      <c r="BG190" s="205">
        <f t="shared" si="16"/>
        <v>0</v>
      </c>
      <c r="BH190" s="205">
        <f t="shared" si="17"/>
        <v>0</v>
      </c>
      <c r="BI190" s="205">
        <f t="shared" si="18"/>
        <v>0</v>
      </c>
      <c r="BJ190" s="18" t="s">
        <v>84</v>
      </c>
      <c r="BK190" s="205">
        <f t="shared" si="19"/>
        <v>0</v>
      </c>
      <c r="BL190" s="18" t="s">
        <v>657</v>
      </c>
      <c r="BM190" s="204" t="s">
        <v>2174</v>
      </c>
    </row>
    <row r="191" spans="1:65" s="2" customFormat="1" ht="16.5" customHeight="1">
      <c r="A191" s="35"/>
      <c r="B191" s="36"/>
      <c r="C191" s="250" t="s">
        <v>654</v>
      </c>
      <c r="D191" s="250" t="s">
        <v>527</v>
      </c>
      <c r="E191" s="251" t="s">
        <v>2523</v>
      </c>
      <c r="F191" s="252" t="s">
        <v>2524</v>
      </c>
      <c r="G191" s="253" t="s">
        <v>2333</v>
      </c>
      <c r="H191" s="254">
        <v>1</v>
      </c>
      <c r="I191" s="255"/>
      <c r="J191" s="256">
        <f t="shared" si="10"/>
        <v>0</v>
      </c>
      <c r="K191" s="252" t="s">
        <v>221</v>
      </c>
      <c r="L191" s="257"/>
      <c r="M191" s="258" t="s">
        <v>1</v>
      </c>
      <c r="N191" s="259" t="s">
        <v>42</v>
      </c>
      <c r="O191" s="72"/>
      <c r="P191" s="202">
        <f t="shared" si="11"/>
        <v>0</v>
      </c>
      <c r="Q191" s="202">
        <v>0</v>
      </c>
      <c r="R191" s="202">
        <f t="shared" si="12"/>
        <v>0</v>
      </c>
      <c r="S191" s="202">
        <v>0</v>
      </c>
      <c r="T191" s="203">
        <f t="shared" si="1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4" t="s">
        <v>2400</v>
      </c>
      <c r="AT191" s="204" t="s">
        <v>527</v>
      </c>
      <c r="AU191" s="204" t="s">
        <v>84</v>
      </c>
      <c r="AY191" s="18" t="s">
        <v>215</v>
      </c>
      <c r="BE191" s="205">
        <f t="shared" si="14"/>
        <v>0</v>
      </c>
      <c r="BF191" s="205">
        <f t="shared" si="15"/>
        <v>0</v>
      </c>
      <c r="BG191" s="205">
        <f t="shared" si="16"/>
        <v>0</v>
      </c>
      <c r="BH191" s="205">
        <f t="shared" si="17"/>
        <v>0</v>
      </c>
      <c r="BI191" s="205">
        <f t="shared" si="18"/>
        <v>0</v>
      </c>
      <c r="BJ191" s="18" t="s">
        <v>84</v>
      </c>
      <c r="BK191" s="205">
        <f t="shared" si="19"/>
        <v>0</v>
      </c>
      <c r="BL191" s="18" t="s">
        <v>657</v>
      </c>
      <c r="BM191" s="204" t="s">
        <v>2184</v>
      </c>
    </row>
    <row r="192" spans="1:65" s="2" customFormat="1" ht="24.2" customHeight="1">
      <c r="A192" s="35"/>
      <c r="B192" s="36"/>
      <c r="C192" s="250" t="s">
        <v>657</v>
      </c>
      <c r="D192" s="250" t="s">
        <v>527</v>
      </c>
      <c r="E192" s="251" t="s">
        <v>2525</v>
      </c>
      <c r="F192" s="252" t="s">
        <v>2526</v>
      </c>
      <c r="G192" s="253" t="s">
        <v>2333</v>
      </c>
      <c r="H192" s="254">
        <v>1</v>
      </c>
      <c r="I192" s="255"/>
      <c r="J192" s="256">
        <f t="shared" si="10"/>
        <v>0</v>
      </c>
      <c r="K192" s="252" t="s">
        <v>221</v>
      </c>
      <c r="L192" s="257"/>
      <c r="M192" s="258" t="s">
        <v>1</v>
      </c>
      <c r="N192" s="259" t="s">
        <v>42</v>
      </c>
      <c r="O192" s="72"/>
      <c r="P192" s="202">
        <f t="shared" si="11"/>
        <v>0</v>
      </c>
      <c r="Q192" s="202">
        <v>0</v>
      </c>
      <c r="R192" s="202">
        <f t="shared" si="12"/>
        <v>0</v>
      </c>
      <c r="S192" s="202">
        <v>0</v>
      </c>
      <c r="T192" s="203">
        <f t="shared" si="1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4" t="s">
        <v>2400</v>
      </c>
      <c r="AT192" s="204" t="s">
        <v>527</v>
      </c>
      <c r="AU192" s="204" t="s">
        <v>84</v>
      </c>
      <c r="AY192" s="18" t="s">
        <v>215</v>
      </c>
      <c r="BE192" s="205">
        <f t="shared" si="14"/>
        <v>0</v>
      </c>
      <c r="BF192" s="205">
        <f t="shared" si="15"/>
        <v>0</v>
      </c>
      <c r="BG192" s="205">
        <f t="shared" si="16"/>
        <v>0</v>
      </c>
      <c r="BH192" s="205">
        <f t="shared" si="17"/>
        <v>0</v>
      </c>
      <c r="BI192" s="205">
        <f t="shared" si="18"/>
        <v>0</v>
      </c>
      <c r="BJ192" s="18" t="s">
        <v>84</v>
      </c>
      <c r="BK192" s="205">
        <f t="shared" si="19"/>
        <v>0</v>
      </c>
      <c r="BL192" s="18" t="s">
        <v>657</v>
      </c>
      <c r="BM192" s="204" t="s">
        <v>2315</v>
      </c>
    </row>
    <row r="193" spans="1:65" s="2" customFormat="1" ht="16.5" customHeight="1">
      <c r="A193" s="35"/>
      <c r="B193" s="36"/>
      <c r="C193" s="250" t="s">
        <v>660</v>
      </c>
      <c r="D193" s="250" t="s">
        <v>527</v>
      </c>
      <c r="E193" s="251" t="s">
        <v>2527</v>
      </c>
      <c r="F193" s="252" t="s">
        <v>2528</v>
      </c>
      <c r="G193" s="253" t="s">
        <v>2333</v>
      </c>
      <c r="H193" s="254">
        <v>1</v>
      </c>
      <c r="I193" s="255"/>
      <c r="J193" s="256">
        <f aca="true" t="shared" si="20" ref="J193:J224">ROUND(I193*H193,2)</f>
        <v>0</v>
      </c>
      <c r="K193" s="252" t="s">
        <v>221</v>
      </c>
      <c r="L193" s="257"/>
      <c r="M193" s="258" t="s">
        <v>1</v>
      </c>
      <c r="N193" s="259" t="s">
        <v>42</v>
      </c>
      <c r="O193" s="72"/>
      <c r="P193" s="202">
        <f aca="true" t="shared" si="21" ref="P193:P224">O193*H193</f>
        <v>0</v>
      </c>
      <c r="Q193" s="202">
        <v>0</v>
      </c>
      <c r="R193" s="202">
        <f aca="true" t="shared" si="22" ref="R193:R224">Q193*H193</f>
        <v>0</v>
      </c>
      <c r="S193" s="202">
        <v>0</v>
      </c>
      <c r="T193" s="203">
        <f aca="true" t="shared" si="23" ref="T193:T224"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4" t="s">
        <v>2400</v>
      </c>
      <c r="AT193" s="204" t="s">
        <v>527</v>
      </c>
      <c r="AU193" s="204" t="s">
        <v>84</v>
      </c>
      <c r="AY193" s="18" t="s">
        <v>215</v>
      </c>
      <c r="BE193" s="205">
        <f t="shared" si="14"/>
        <v>0</v>
      </c>
      <c r="BF193" s="205">
        <f t="shared" si="15"/>
        <v>0</v>
      </c>
      <c r="BG193" s="205">
        <f t="shared" si="16"/>
        <v>0</v>
      </c>
      <c r="BH193" s="205">
        <f t="shared" si="17"/>
        <v>0</v>
      </c>
      <c r="BI193" s="205">
        <f t="shared" si="18"/>
        <v>0</v>
      </c>
      <c r="BJ193" s="18" t="s">
        <v>84</v>
      </c>
      <c r="BK193" s="205">
        <f t="shared" si="19"/>
        <v>0</v>
      </c>
      <c r="BL193" s="18" t="s">
        <v>657</v>
      </c>
      <c r="BM193" s="204" t="s">
        <v>2529</v>
      </c>
    </row>
    <row r="194" spans="2:63" s="12" customFormat="1" ht="25.9" customHeight="1">
      <c r="B194" s="177"/>
      <c r="C194" s="178"/>
      <c r="D194" s="179" t="s">
        <v>76</v>
      </c>
      <c r="E194" s="180" t="s">
        <v>2530</v>
      </c>
      <c r="F194" s="180" t="s">
        <v>2531</v>
      </c>
      <c r="G194" s="178"/>
      <c r="H194" s="178"/>
      <c r="I194" s="181"/>
      <c r="J194" s="182">
        <f>BK194</f>
        <v>0</v>
      </c>
      <c r="K194" s="178"/>
      <c r="L194" s="183"/>
      <c r="M194" s="184"/>
      <c r="N194" s="185"/>
      <c r="O194" s="185"/>
      <c r="P194" s="186">
        <f>SUM(P195:P196)</f>
        <v>0</v>
      </c>
      <c r="Q194" s="185"/>
      <c r="R194" s="186">
        <f>SUM(R195:R196)</f>
        <v>0</v>
      </c>
      <c r="S194" s="185"/>
      <c r="T194" s="187">
        <f>SUM(T195:T196)</f>
        <v>0</v>
      </c>
      <c r="AR194" s="188" t="s">
        <v>84</v>
      </c>
      <c r="AT194" s="189" t="s">
        <v>76</v>
      </c>
      <c r="AU194" s="189" t="s">
        <v>77</v>
      </c>
      <c r="AY194" s="188" t="s">
        <v>215</v>
      </c>
      <c r="BK194" s="190">
        <f>SUM(BK195:BK196)</f>
        <v>0</v>
      </c>
    </row>
    <row r="195" spans="1:65" s="2" customFormat="1" ht="66.75" customHeight="1">
      <c r="A195" s="35"/>
      <c r="B195" s="36"/>
      <c r="C195" s="193" t="s">
        <v>679</v>
      </c>
      <c r="D195" s="193" t="s">
        <v>217</v>
      </c>
      <c r="E195" s="194" t="s">
        <v>2532</v>
      </c>
      <c r="F195" s="195" t="s">
        <v>2533</v>
      </c>
      <c r="G195" s="196" t="s">
        <v>2333</v>
      </c>
      <c r="H195" s="197">
        <v>2</v>
      </c>
      <c r="I195" s="198"/>
      <c r="J195" s="199">
        <f>ROUND(I195*H195,2)</f>
        <v>0</v>
      </c>
      <c r="K195" s="195" t="s">
        <v>221</v>
      </c>
      <c r="L195" s="40"/>
      <c r="M195" s="200" t="s">
        <v>1</v>
      </c>
      <c r="N195" s="201" t="s">
        <v>42</v>
      </c>
      <c r="O195" s="72"/>
      <c r="P195" s="202">
        <f>O195*H195</f>
        <v>0</v>
      </c>
      <c r="Q195" s="202">
        <v>0</v>
      </c>
      <c r="R195" s="202">
        <f>Q195*H195</f>
        <v>0</v>
      </c>
      <c r="S195" s="202">
        <v>0</v>
      </c>
      <c r="T195" s="20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4" t="s">
        <v>657</v>
      </c>
      <c r="AT195" s="204" t="s">
        <v>217</v>
      </c>
      <c r="AU195" s="204" t="s">
        <v>84</v>
      </c>
      <c r="AY195" s="18" t="s">
        <v>215</v>
      </c>
      <c r="BE195" s="205">
        <f>IF(N195="základní",J195,0)</f>
        <v>0</v>
      </c>
      <c r="BF195" s="205">
        <f>IF(N195="snížená",J195,0)</f>
        <v>0</v>
      </c>
      <c r="BG195" s="205">
        <f>IF(N195="zákl. přenesená",J195,0)</f>
        <v>0</v>
      </c>
      <c r="BH195" s="205">
        <f>IF(N195="sníž. přenesená",J195,0)</f>
        <v>0</v>
      </c>
      <c r="BI195" s="205">
        <f>IF(N195="nulová",J195,0)</f>
        <v>0</v>
      </c>
      <c r="BJ195" s="18" t="s">
        <v>84</v>
      </c>
      <c r="BK195" s="205">
        <f>ROUND(I195*H195,2)</f>
        <v>0</v>
      </c>
      <c r="BL195" s="18" t="s">
        <v>657</v>
      </c>
      <c r="BM195" s="204" t="s">
        <v>2534</v>
      </c>
    </row>
    <row r="196" spans="1:65" s="2" customFormat="1" ht="16.5" customHeight="1">
      <c r="A196" s="35"/>
      <c r="B196" s="36"/>
      <c r="C196" s="193" t="s">
        <v>684</v>
      </c>
      <c r="D196" s="193" t="s">
        <v>217</v>
      </c>
      <c r="E196" s="194" t="s">
        <v>2535</v>
      </c>
      <c r="F196" s="195" t="s">
        <v>2536</v>
      </c>
      <c r="G196" s="196" t="s">
        <v>2333</v>
      </c>
      <c r="H196" s="197">
        <v>1</v>
      </c>
      <c r="I196" s="198"/>
      <c r="J196" s="199">
        <f>ROUND(I196*H196,2)</f>
        <v>0</v>
      </c>
      <c r="K196" s="195" t="s">
        <v>221</v>
      </c>
      <c r="L196" s="40"/>
      <c r="M196" s="200" t="s">
        <v>1</v>
      </c>
      <c r="N196" s="201" t="s">
        <v>42</v>
      </c>
      <c r="O196" s="72"/>
      <c r="P196" s="202">
        <f>O196*H196</f>
        <v>0</v>
      </c>
      <c r="Q196" s="202">
        <v>0</v>
      </c>
      <c r="R196" s="202">
        <f>Q196*H196</f>
        <v>0</v>
      </c>
      <c r="S196" s="202">
        <v>0</v>
      </c>
      <c r="T196" s="20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4" t="s">
        <v>657</v>
      </c>
      <c r="AT196" s="204" t="s">
        <v>217</v>
      </c>
      <c r="AU196" s="204" t="s">
        <v>84</v>
      </c>
      <c r="AY196" s="18" t="s">
        <v>215</v>
      </c>
      <c r="BE196" s="205">
        <f>IF(N196="základní",J196,0)</f>
        <v>0</v>
      </c>
      <c r="BF196" s="205">
        <f>IF(N196="snížená",J196,0)</f>
        <v>0</v>
      </c>
      <c r="BG196" s="205">
        <f>IF(N196="zákl. přenesená",J196,0)</f>
        <v>0</v>
      </c>
      <c r="BH196" s="205">
        <f>IF(N196="sníž. přenesená",J196,0)</f>
        <v>0</v>
      </c>
      <c r="BI196" s="205">
        <f>IF(N196="nulová",J196,0)</f>
        <v>0</v>
      </c>
      <c r="BJ196" s="18" t="s">
        <v>84</v>
      </c>
      <c r="BK196" s="205">
        <f>ROUND(I196*H196,2)</f>
        <v>0</v>
      </c>
      <c r="BL196" s="18" t="s">
        <v>657</v>
      </c>
      <c r="BM196" s="204" t="s">
        <v>2537</v>
      </c>
    </row>
    <row r="197" spans="2:63" s="12" customFormat="1" ht="25.9" customHeight="1">
      <c r="B197" s="177"/>
      <c r="C197" s="178"/>
      <c r="D197" s="179" t="s">
        <v>76</v>
      </c>
      <c r="E197" s="180" t="s">
        <v>2538</v>
      </c>
      <c r="F197" s="180" t="s">
        <v>2539</v>
      </c>
      <c r="G197" s="178"/>
      <c r="H197" s="178"/>
      <c r="I197" s="181"/>
      <c r="J197" s="182">
        <f>BK197</f>
        <v>0</v>
      </c>
      <c r="K197" s="178"/>
      <c r="L197" s="183"/>
      <c r="M197" s="184"/>
      <c r="N197" s="185"/>
      <c r="O197" s="185"/>
      <c r="P197" s="186">
        <f>SUM(P198:P200)</f>
        <v>0</v>
      </c>
      <c r="Q197" s="185"/>
      <c r="R197" s="186">
        <f>SUM(R198:R200)</f>
        <v>0</v>
      </c>
      <c r="S197" s="185"/>
      <c r="T197" s="187">
        <f>SUM(T198:T200)</f>
        <v>0</v>
      </c>
      <c r="AR197" s="188" t="s">
        <v>84</v>
      </c>
      <c r="AT197" s="189" t="s">
        <v>76</v>
      </c>
      <c r="AU197" s="189" t="s">
        <v>77</v>
      </c>
      <c r="AY197" s="188" t="s">
        <v>215</v>
      </c>
      <c r="BK197" s="190">
        <f>SUM(BK198:BK200)</f>
        <v>0</v>
      </c>
    </row>
    <row r="198" spans="1:65" s="2" customFormat="1" ht="16.5" customHeight="1">
      <c r="A198" s="35"/>
      <c r="B198" s="36"/>
      <c r="C198" s="193" t="s">
        <v>691</v>
      </c>
      <c r="D198" s="193" t="s">
        <v>217</v>
      </c>
      <c r="E198" s="194" t="s">
        <v>2540</v>
      </c>
      <c r="F198" s="195" t="s">
        <v>2541</v>
      </c>
      <c r="G198" s="196" t="s">
        <v>2542</v>
      </c>
      <c r="H198" s="197">
        <v>1</v>
      </c>
      <c r="I198" s="198"/>
      <c r="J198" s="199">
        <f>ROUND(I198*H198,2)</f>
        <v>0</v>
      </c>
      <c r="K198" s="195" t="s">
        <v>221</v>
      </c>
      <c r="L198" s="40"/>
      <c r="M198" s="200" t="s">
        <v>1</v>
      </c>
      <c r="N198" s="201" t="s">
        <v>42</v>
      </c>
      <c r="O198" s="72"/>
      <c r="P198" s="202">
        <f>O198*H198</f>
        <v>0</v>
      </c>
      <c r="Q198" s="202">
        <v>0</v>
      </c>
      <c r="R198" s="202">
        <f>Q198*H198</f>
        <v>0</v>
      </c>
      <c r="S198" s="202">
        <v>0</v>
      </c>
      <c r="T198" s="20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4" t="s">
        <v>657</v>
      </c>
      <c r="AT198" s="204" t="s">
        <v>217</v>
      </c>
      <c r="AU198" s="204" t="s">
        <v>84</v>
      </c>
      <c r="AY198" s="18" t="s">
        <v>215</v>
      </c>
      <c r="BE198" s="205">
        <f>IF(N198="základní",J198,0)</f>
        <v>0</v>
      </c>
      <c r="BF198" s="205">
        <f>IF(N198="snížená",J198,0)</f>
        <v>0</v>
      </c>
      <c r="BG198" s="205">
        <f>IF(N198="zákl. přenesená",J198,0)</f>
        <v>0</v>
      </c>
      <c r="BH198" s="205">
        <f>IF(N198="sníž. přenesená",J198,0)</f>
        <v>0</v>
      </c>
      <c r="BI198" s="205">
        <f>IF(N198="nulová",J198,0)</f>
        <v>0</v>
      </c>
      <c r="BJ198" s="18" t="s">
        <v>84</v>
      </c>
      <c r="BK198" s="205">
        <f>ROUND(I198*H198,2)</f>
        <v>0</v>
      </c>
      <c r="BL198" s="18" t="s">
        <v>657</v>
      </c>
      <c r="BM198" s="204" t="s">
        <v>2543</v>
      </c>
    </row>
    <row r="199" spans="1:65" s="2" customFormat="1" ht="16.5" customHeight="1">
      <c r="A199" s="35"/>
      <c r="B199" s="36"/>
      <c r="C199" s="193" t="s">
        <v>696</v>
      </c>
      <c r="D199" s="193" t="s">
        <v>217</v>
      </c>
      <c r="E199" s="194" t="s">
        <v>2544</v>
      </c>
      <c r="F199" s="195" t="s">
        <v>2545</v>
      </c>
      <c r="G199" s="196" t="s">
        <v>2542</v>
      </c>
      <c r="H199" s="197">
        <v>1</v>
      </c>
      <c r="I199" s="198"/>
      <c r="J199" s="199">
        <f>ROUND(I199*H199,2)</f>
        <v>0</v>
      </c>
      <c r="K199" s="195" t="s">
        <v>221</v>
      </c>
      <c r="L199" s="40"/>
      <c r="M199" s="200" t="s">
        <v>1</v>
      </c>
      <c r="N199" s="201" t="s">
        <v>42</v>
      </c>
      <c r="O199" s="72"/>
      <c r="P199" s="202">
        <f>O199*H199</f>
        <v>0</v>
      </c>
      <c r="Q199" s="202">
        <v>0</v>
      </c>
      <c r="R199" s="202">
        <f>Q199*H199</f>
        <v>0</v>
      </c>
      <c r="S199" s="202">
        <v>0</v>
      </c>
      <c r="T199" s="20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4" t="s">
        <v>657</v>
      </c>
      <c r="AT199" s="204" t="s">
        <v>217</v>
      </c>
      <c r="AU199" s="204" t="s">
        <v>84</v>
      </c>
      <c r="AY199" s="18" t="s">
        <v>215</v>
      </c>
      <c r="BE199" s="205">
        <f>IF(N199="základní",J199,0)</f>
        <v>0</v>
      </c>
      <c r="BF199" s="205">
        <f>IF(N199="snížená",J199,0)</f>
        <v>0</v>
      </c>
      <c r="BG199" s="205">
        <f>IF(N199="zákl. přenesená",J199,0)</f>
        <v>0</v>
      </c>
      <c r="BH199" s="205">
        <f>IF(N199="sníž. přenesená",J199,0)</f>
        <v>0</v>
      </c>
      <c r="BI199" s="205">
        <f>IF(N199="nulová",J199,0)</f>
        <v>0</v>
      </c>
      <c r="BJ199" s="18" t="s">
        <v>84</v>
      </c>
      <c r="BK199" s="205">
        <f>ROUND(I199*H199,2)</f>
        <v>0</v>
      </c>
      <c r="BL199" s="18" t="s">
        <v>657</v>
      </c>
      <c r="BM199" s="204" t="s">
        <v>2546</v>
      </c>
    </row>
    <row r="200" spans="1:65" s="2" customFormat="1" ht="16.5" customHeight="1">
      <c r="A200" s="35"/>
      <c r="B200" s="36"/>
      <c r="C200" s="193" t="s">
        <v>700</v>
      </c>
      <c r="D200" s="193" t="s">
        <v>217</v>
      </c>
      <c r="E200" s="194" t="s">
        <v>2547</v>
      </c>
      <c r="F200" s="195" t="s">
        <v>2548</v>
      </c>
      <c r="G200" s="196" t="s">
        <v>2542</v>
      </c>
      <c r="H200" s="197">
        <v>1</v>
      </c>
      <c r="I200" s="198"/>
      <c r="J200" s="199">
        <f>ROUND(I200*H200,2)</f>
        <v>0</v>
      </c>
      <c r="K200" s="195" t="s">
        <v>221</v>
      </c>
      <c r="L200" s="40"/>
      <c r="M200" s="200" t="s">
        <v>1</v>
      </c>
      <c r="N200" s="201" t="s">
        <v>42</v>
      </c>
      <c r="O200" s="72"/>
      <c r="P200" s="202">
        <f>O200*H200</f>
        <v>0</v>
      </c>
      <c r="Q200" s="202">
        <v>0</v>
      </c>
      <c r="R200" s="202">
        <f>Q200*H200</f>
        <v>0</v>
      </c>
      <c r="S200" s="202">
        <v>0</v>
      </c>
      <c r="T200" s="20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4" t="s">
        <v>657</v>
      </c>
      <c r="AT200" s="204" t="s">
        <v>217</v>
      </c>
      <c r="AU200" s="204" t="s">
        <v>84</v>
      </c>
      <c r="AY200" s="18" t="s">
        <v>215</v>
      </c>
      <c r="BE200" s="205">
        <f>IF(N200="základní",J200,0)</f>
        <v>0</v>
      </c>
      <c r="BF200" s="205">
        <f>IF(N200="snížená",J200,0)</f>
        <v>0</v>
      </c>
      <c r="BG200" s="205">
        <f>IF(N200="zákl. přenesená",J200,0)</f>
        <v>0</v>
      </c>
      <c r="BH200" s="205">
        <f>IF(N200="sníž. přenesená",J200,0)</f>
        <v>0</v>
      </c>
      <c r="BI200" s="205">
        <f>IF(N200="nulová",J200,0)</f>
        <v>0</v>
      </c>
      <c r="BJ200" s="18" t="s">
        <v>84</v>
      </c>
      <c r="BK200" s="205">
        <f>ROUND(I200*H200,2)</f>
        <v>0</v>
      </c>
      <c r="BL200" s="18" t="s">
        <v>657</v>
      </c>
      <c r="BM200" s="204" t="s">
        <v>2549</v>
      </c>
    </row>
    <row r="201" spans="2:63" s="12" customFormat="1" ht="25.9" customHeight="1">
      <c r="B201" s="177"/>
      <c r="C201" s="178"/>
      <c r="D201" s="179" t="s">
        <v>76</v>
      </c>
      <c r="E201" s="180" t="s">
        <v>2550</v>
      </c>
      <c r="F201" s="180" t="s">
        <v>2551</v>
      </c>
      <c r="G201" s="178"/>
      <c r="H201" s="178"/>
      <c r="I201" s="181"/>
      <c r="J201" s="182">
        <f>BK201</f>
        <v>0</v>
      </c>
      <c r="K201" s="178"/>
      <c r="L201" s="183"/>
      <c r="M201" s="184"/>
      <c r="N201" s="185"/>
      <c r="O201" s="185"/>
      <c r="P201" s="186">
        <f>SUM(P202:P212)</f>
        <v>0</v>
      </c>
      <c r="Q201" s="185"/>
      <c r="R201" s="186">
        <f>SUM(R202:R212)</f>
        <v>0</v>
      </c>
      <c r="S201" s="185"/>
      <c r="T201" s="187">
        <f>SUM(T202:T212)</f>
        <v>0</v>
      </c>
      <c r="AR201" s="188" t="s">
        <v>84</v>
      </c>
      <c r="AT201" s="189" t="s">
        <v>76</v>
      </c>
      <c r="AU201" s="189" t="s">
        <v>77</v>
      </c>
      <c r="AY201" s="188" t="s">
        <v>215</v>
      </c>
      <c r="BK201" s="190">
        <f>SUM(BK202:BK212)</f>
        <v>0</v>
      </c>
    </row>
    <row r="202" spans="1:65" s="2" customFormat="1" ht="16.5" customHeight="1">
      <c r="A202" s="35"/>
      <c r="B202" s="36"/>
      <c r="C202" s="250" t="s">
        <v>705</v>
      </c>
      <c r="D202" s="250" t="s">
        <v>527</v>
      </c>
      <c r="E202" s="251" t="s">
        <v>2552</v>
      </c>
      <c r="F202" s="252" t="s">
        <v>2553</v>
      </c>
      <c r="G202" s="253" t="s">
        <v>220</v>
      </c>
      <c r="H202" s="254">
        <v>10</v>
      </c>
      <c r="I202" s="255"/>
      <c r="J202" s="256">
        <f aca="true" t="shared" si="24" ref="J202:J212">ROUND(I202*H202,2)</f>
        <v>0</v>
      </c>
      <c r="K202" s="252" t="s">
        <v>221</v>
      </c>
      <c r="L202" s="257"/>
      <c r="M202" s="258" t="s">
        <v>1</v>
      </c>
      <c r="N202" s="259" t="s">
        <v>42</v>
      </c>
      <c r="O202" s="72"/>
      <c r="P202" s="202">
        <f aca="true" t="shared" si="25" ref="P202:P212">O202*H202</f>
        <v>0</v>
      </c>
      <c r="Q202" s="202">
        <v>0</v>
      </c>
      <c r="R202" s="202">
        <f aca="true" t="shared" si="26" ref="R202:R212">Q202*H202</f>
        <v>0</v>
      </c>
      <c r="S202" s="202">
        <v>0</v>
      </c>
      <c r="T202" s="203">
        <f aca="true" t="shared" si="27" ref="T202:T212"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4" t="s">
        <v>2400</v>
      </c>
      <c r="AT202" s="204" t="s">
        <v>527</v>
      </c>
      <c r="AU202" s="204" t="s">
        <v>84</v>
      </c>
      <c r="AY202" s="18" t="s">
        <v>215</v>
      </c>
      <c r="BE202" s="205">
        <f aca="true" t="shared" si="28" ref="BE202:BE212">IF(N202="základní",J202,0)</f>
        <v>0</v>
      </c>
      <c r="BF202" s="205">
        <f aca="true" t="shared" si="29" ref="BF202:BF212">IF(N202="snížená",J202,0)</f>
        <v>0</v>
      </c>
      <c r="BG202" s="205">
        <f aca="true" t="shared" si="30" ref="BG202:BG212">IF(N202="zákl. přenesená",J202,0)</f>
        <v>0</v>
      </c>
      <c r="BH202" s="205">
        <f aca="true" t="shared" si="31" ref="BH202:BH212">IF(N202="sníž. přenesená",J202,0)</f>
        <v>0</v>
      </c>
      <c r="BI202" s="205">
        <f aca="true" t="shared" si="32" ref="BI202:BI212">IF(N202="nulová",J202,0)</f>
        <v>0</v>
      </c>
      <c r="BJ202" s="18" t="s">
        <v>84</v>
      </c>
      <c r="BK202" s="205">
        <f aca="true" t="shared" si="33" ref="BK202:BK212">ROUND(I202*H202,2)</f>
        <v>0</v>
      </c>
      <c r="BL202" s="18" t="s">
        <v>657</v>
      </c>
      <c r="BM202" s="204" t="s">
        <v>2554</v>
      </c>
    </row>
    <row r="203" spans="1:65" s="2" customFormat="1" ht="16.5" customHeight="1">
      <c r="A203" s="35"/>
      <c r="B203" s="36"/>
      <c r="C203" s="250" t="s">
        <v>709</v>
      </c>
      <c r="D203" s="250" t="s">
        <v>527</v>
      </c>
      <c r="E203" s="251" t="s">
        <v>2555</v>
      </c>
      <c r="F203" s="252" t="s">
        <v>2556</v>
      </c>
      <c r="G203" s="253" t="s">
        <v>220</v>
      </c>
      <c r="H203" s="254">
        <v>30</v>
      </c>
      <c r="I203" s="255"/>
      <c r="J203" s="256">
        <f t="shared" si="24"/>
        <v>0</v>
      </c>
      <c r="K203" s="252" t="s">
        <v>221</v>
      </c>
      <c r="L203" s="257"/>
      <c r="M203" s="258" t="s">
        <v>1</v>
      </c>
      <c r="N203" s="259" t="s">
        <v>42</v>
      </c>
      <c r="O203" s="72"/>
      <c r="P203" s="202">
        <f t="shared" si="25"/>
        <v>0</v>
      </c>
      <c r="Q203" s="202">
        <v>0</v>
      </c>
      <c r="R203" s="202">
        <f t="shared" si="26"/>
        <v>0</v>
      </c>
      <c r="S203" s="202">
        <v>0</v>
      </c>
      <c r="T203" s="203">
        <f t="shared" si="27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4" t="s">
        <v>2400</v>
      </c>
      <c r="AT203" s="204" t="s">
        <v>527</v>
      </c>
      <c r="AU203" s="204" t="s">
        <v>84</v>
      </c>
      <c r="AY203" s="18" t="s">
        <v>215</v>
      </c>
      <c r="BE203" s="205">
        <f t="shared" si="28"/>
        <v>0</v>
      </c>
      <c r="BF203" s="205">
        <f t="shared" si="29"/>
        <v>0</v>
      </c>
      <c r="BG203" s="205">
        <f t="shared" si="30"/>
        <v>0</v>
      </c>
      <c r="BH203" s="205">
        <f t="shared" si="31"/>
        <v>0</v>
      </c>
      <c r="BI203" s="205">
        <f t="shared" si="32"/>
        <v>0</v>
      </c>
      <c r="BJ203" s="18" t="s">
        <v>84</v>
      </c>
      <c r="BK203" s="205">
        <f t="shared" si="33"/>
        <v>0</v>
      </c>
      <c r="BL203" s="18" t="s">
        <v>657</v>
      </c>
      <c r="BM203" s="204" t="s">
        <v>2557</v>
      </c>
    </row>
    <row r="204" spans="1:65" s="2" customFormat="1" ht="16.5" customHeight="1">
      <c r="A204" s="35"/>
      <c r="B204" s="36"/>
      <c r="C204" s="250" t="s">
        <v>714</v>
      </c>
      <c r="D204" s="250" t="s">
        <v>527</v>
      </c>
      <c r="E204" s="251" t="s">
        <v>2558</v>
      </c>
      <c r="F204" s="252" t="s">
        <v>2556</v>
      </c>
      <c r="G204" s="253" t="s">
        <v>220</v>
      </c>
      <c r="H204" s="254">
        <v>30</v>
      </c>
      <c r="I204" s="255"/>
      <c r="J204" s="256">
        <f t="shared" si="24"/>
        <v>0</v>
      </c>
      <c r="K204" s="252" t="s">
        <v>221</v>
      </c>
      <c r="L204" s="257"/>
      <c r="M204" s="258" t="s">
        <v>1</v>
      </c>
      <c r="N204" s="259" t="s">
        <v>42</v>
      </c>
      <c r="O204" s="72"/>
      <c r="P204" s="202">
        <f t="shared" si="25"/>
        <v>0</v>
      </c>
      <c r="Q204" s="202">
        <v>0</v>
      </c>
      <c r="R204" s="202">
        <f t="shared" si="26"/>
        <v>0</v>
      </c>
      <c r="S204" s="202">
        <v>0</v>
      </c>
      <c r="T204" s="203">
        <f t="shared" si="27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4" t="s">
        <v>2400</v>
      </c>
      <c r="AT204" s="204" t="s">
        <v>527</v>
      </c>
      <c r="AU204" s="204" t="s">
        <v>84</v>
      </c>
      <c r="AY204" s="18" t="s">
        <v>215</v>
      </c>
      <c r="BE204" s="205">
        <f t="shared" si="28"/>
        <v>0</v>
      </c>
      <c r="BF204" s="205">
        <f t="shared" si="29"/>
        <v>0</v>
      </c>
      <c r="BG204" s="205">
        <f t="shared" si="30"/>
        <v>0</v>
      </c>
      <c r="BH204" s="205">
        <f t="shared" si="31"/>
        <v>0</v>
      </c>
      <c r="BI204" s="205">
        <f t="shared" si="32"/>
        <v>0</v>
      </c>
      <c r="BJ204" s="18" t="s">
        <v>84</v>
      </c>
      <c r="BK204" s="205">
        <f t="shared" si="33"/>
        <v>0</v>
      </c>
      <c r="BL204" s="18" t="s">
        <v>657</v>
      </c>
      <c r="BM204" s="204" t="s">
        <v>2559</v>
      </c>
    </row>
    <row r="205" spans="1:65" s="2" customFormat="1" ht="16.5" customHeight="1">
      <c r="A205" s="35"/>
      <c r="B205" s="36"/>
      <c r="C205" s="250" t="s">
        <v>719</v>
      </c>
      <c r="D205" s="250" t="s">
        <v>527</v>
      </c>
      <c r="E205" s="251" t="s">
        <v>2560</v>
      </c>
      <c r="F205" s="252" t="s">
        <v>2561</v>
      </c>
      <c r="G205" s="253" t="s">
        <v>220</v>
      </c>
      <c r="H205" s="254">
        <v>60</v>
      </c>
      <c r="I205" s="255"/>
      <c r="J205" s="256">
        <f t="shared" si="24"/>
        <v>0</v>
      </c>
      <c r="K205" s="252" t="s">
        <v>221</v>
      </c>
      <c r="L205" s="257"/>
      <c r="M205" s="258" t="s">
        <v>1</v>
      </c>
      <c r="N205" s="259" t="s">
        <v>42</v>
      </c>
      <c r="O205" s="72"/>
      <c r="P205" s="202">
        <f t="shared" si="25"/>
        <v>0</v>
      </c>
      <c r="Q205" s="202">
        <v>0</v>
      </c>
      <c r="R205" s="202">
        <f t="shared" si="26"/>
        <v>0</v>
      </c>
      <c r="S205" s="202">
        <v>0</v>
      </c>
      <c r="T205" s="203">
        <f t="shared" si="27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4" t="s">
        <v>2400</v>
      </c>
      <c r="AT205" s="204" t="s">
        <v>527</v>
      </c>
      <c r="AU205" s="204" t="s">
        <v>84</v>
      </c>
      <c r="AY205" s="18" t="s">
        <v>215</v>
      </c>
      <c r="BE205" s="205">
        <f t="shared" si="28"/>
        <v>0</v>
      </c>
      <c r="BF205" s="205">
        <f t="shared" si="29"/>
        <v>0</v>
      </c>
      <c r="BG205" s="205">
        <f t="shared" si="30"/>
        <v>0</v>
      </c>
      <c r="BH205" s="205">
        <f t="shared" si="31"/>
        <v>0</v>
      </c>
      <c r="BI205" s="205">
        <f t="shared" si="32"/>
        <v>0</v>
      </c>
      <c r="BJ205" s="18" t="s">
        <v>84</v>
      </c>
      <c r="BK205" s="205">
        <f t="shared" si="33"/>
        <v>0</v>
      </c>
      <c r="BL205" s="18" t="s">
        <v>657</v>
      </c>
      <c r="BM205" s="204" t="s">
        <v>2562</v>
      </c>
    </row>
    <row r="206" spans="1:65" s="2" customFormat="1" ht="16.5" customHeight="1">
      <c r="A206" s="35"/>
      <c r="B206" s="36"/>
      <c r="C206" s="250" t="s">
        <v>724</v>
      </c>
      <c r="D206" s="250" t="s">
        <v>527</v>
      </c>
      <c r="E206" s="251" t="s">
        <v>2563</v>
      </c>
      <c r="F206" s="252" t="s">
        <v>2564</v>
      </c>
      <c r="G206" s="253" t="s">
        <v>220</v>
      </c>
      <c r="H206" s="254">
        <v>40</v>
      </c>
      <c r="I206" s="255"/>
      <c r="J206" s="256">
        <f t="shared" si="24"/>
        <v>0</v>
      </c>
      <c r="K206" s="252" t="s">
        <v>221</v>
      </c>
      <c r="L206" s="257"/>
      <c r="M206" s="258" t="s">
        <v>1</v>
      </c>
      <c r="N206" s="259" t="s">
        <v>42</v>
      </c>
      <c r="O206" s="72"/>
      <c r="P206" s="202">
        <f t="shared" si="25"/>
        <v>0</v>
      </c>
      <c r="Q206" s="202">
        <v>0</v>
      </c>
      <c r="R206" s="202">
        <f t="shared" si="26"/>
        <v>0</v>
      </c>
      <c r="S206" s="202">
        <v>0</v>
      </c>
      <c r="T206" s="203">
        <f t="shared" si="27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4" t="s">
        <v>2400</v>
      </c>
      <c r="AT206" s="204" t="s">
        <v>527</v>
      </c>
      <c r="AU206" s="204" t="s">
        <v>84</v>
      </c>
      <c r="AY206" s="18" t="s">
        <v>215</v>
      </c>
      <c r="BE206" s="205">
        <f t="shared" si="28"/>
        <v>0</v>
      </c>
      <c r="BF206" s="205">
        <f t="shared" si="29"/>
        <v>0</v>
      </c>
      <c r="BG206" s="205">
        <f t="shared" si="30"/>
        <v>0</v>
      </c>
      <c r="BH206" s="205">
        <f t="shared" si="31"/>
        <v>0</v>
      </c>
      <c r="BI206" s="205">
        <f t="shared" si="32"/>
        <v>0</v>
      </c>
      <c r="BJ206" s="18" t="s">
        <v>84</v>
      </c>
      <c r="BK206" s="205">
        <f t="shared" si="33"/>
        <v>0</v>
      </c>
      <c r="BL206" s="18" t="s">
        <v>657</v>
      </c>
      <c r="BM206" s="204" t="s">
        <v>2565</v>
      </c>
    </row>
    <row r="207" spans="1:65" s="2" customFormat="1" ht="16.5" customHeight="1">
      <c r="A207" s="35"/>
      <c r="B207" s="36"/>
      <c r="C207" s="250" t="s">
        <v>728</v>
      </c>
      <c r="D207" s="250" t="s">
        <v>527</v>
      </c>
      <c r="E207" s="251" t="s">
        <v>2566</v>
      </c>
      <c r="F207" s="252" t="s">
        <v>2564</v>
      </c>
      <c r="G207" s="253" t="s">
        <v>220</v>
      </c>
      <c r="H207" s="254">
        <v>30</v>
      </c>
      <c r="I207" s="255"/>
      <c r="J207" s="256">
        <f t="shared" si="24"/>
        <v>0</v>
      </c>
      <c r="K207" s="252" t="s">
        <v>221</v>
      </c>
      <c r="L207" s="257"/>
      <c r="M207" s="258" t="s">
        <v>1</v>
      </c>
      <c r="N207" s="259" t="s">
        <v>42</v>
      </c>
      <c r="O207" s="72"/>
      <c r="P207" s="202">
        <f t="shared" si="25"/>
        <v>0</v>
      </c>
      <c r="Q207" s="202">
        <v>0</v>
      </c>
      <c r="R207" s="202">
        <f t="shared" si="26"/>
        <v>0</v>
      </c>
      <c r="S207" s="202">
        <v>0</v>
      </c>
      <c r="T207" s="203">
        <f t="shared" si="27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4" t="s">
        <v>2400</v>
      </c>
      <c r="AT207" s="204" t="s">
        <v>527</v>
      </c>
      <c r="AU207" s="204" t="s">
        <v>84</v>
      </c>
      <c r="AY207" s="18" t="s">
        <v>215</v>
      </c>
      <c r="BE207" s="205">
        <f t="shared" si="28"/>
        <v>0</v>
      </c>
      <c r="BF207" s="205">
        <f t="shared" si="29"/>
        <v>0</v>
      </c>
      <c r="BG207" s="205">
        <f t="shared" si="30"/>
        <v>0</v>
      </c>
      <c r="BH207" s="205">
        <f t="shared" si="31"/>
        <v>0</v>
      </c>
      <c r="BI207" s="205">
        <f t="shared" si="32"/>
        <v>0</v>
      </c>
      <c r="BJ207" s="18" t="s">
        <v>84</v>
      </c>
      <c r="BK207" s="205">
        <f t="shared" si="33"/>
        <v>0</v>
      </c>
      <c r="BL207" s="18" t="s">
        <v>657</v>
      </c>
      <c r="BM207" s="204" t="s">
        <v>2567</v>
      </c>
    </row>
    <row r="208" spans="1:65" s="2" customFormat="1" ht="16.5" customHeight="1">
      <c r="A208" s="35"/>
      <c r="B208" s="36"/>
      <c r="C208" s="250" t="s">
        <v>733</v>
      </c>
      <c r="D208" s="250" t="s">
        <v>527</v>
      </c>
      <c r="E208" s="251" t="s">
        <v>2568</v>
      </c>
      <c r="F208" s="252" t="s">
        <v>2564</v>
      </c>
      <c r="G208" s="253" t="s">
        <v>220</v>
      </c>
      <c r="H208" s="254">
        <v>3</v>
      </c>
      <c r="I208" s="255"/>
      <c r="J208" s="256">
        <f t="shared" si="24"/>
        <v>0</v>
      </c>
      <c r="K208" s="252" t="s">
        <v>221</v>
      </c>
      <c r="L208" s="257"/>
      <c r="M208" s="258" t="s">
        <v>1</v>
      </c>
      <c r="N208" s="259" t="s">
        <v>42</v>
      </c>
      <c r="O208" s="72"/>
      <c r="P208" s="202">
        <f t="shared" si="25"/>
        <v>0</v>
      </c>
      <c r="Q208" s="202">
        <v>0</v>
      </c>
      <c r="R208" s="202">
        <f t="shared" si="26"/>
        <v>0</v>
      </c>
      <c r="S208" s="202">
        <v>0</v>
      </c>
      <c r="T208" s="203">
        <f t="shared" si="27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4" t="s">
        <v>2400</v>
      </c>
      <c r="AT208" s="204" t="s">
        <v>527</v>
      </c>
      <c r="AU208" s="204" t="s">
        <v>84</v>
      </c>
      <c r="AY208" s="18" t="s">
        <v>215</v>
      </c>
      <c r="BE208" s="205">
        <f t="shared" si="28"/>
        <v>0</v>
      </c>
      <c r="BF208" s="205">
        <f t="shared" si="29"/>
        <v>0</v>
      </c>
      <c r="BG208" s="205">
        <f t="shared" si="30"/>
        <v>0</v>
      </c>
      <c r="BH208" s="205">
        <f t="shared" si="31"/>
        <v>0</v>
      </c>
      <c r="BI208" s="205">
        <f t="shared" si="32"/>
        <v>0</v>
      </c>
      <c r="BJ208" s="18" t="s">
        <v>84</v>
      </c>
      <c r="BK208" s="205">
        <f t="shared" si="33"/>
        <v>0</v>
      </c>
      <c r="BL208" s="18" t="s">
        <v>657</v>
      </c>
      <c r="BM208" s="204" t="s">
        <v>2569</v>
      </c>
    </row>
    <row r="209" spans="1:65" s="2" customFormat="1" ht="16.5" customHeight="1">
      <c r="A209" s="35"/>
      <c r="B209" s="36"/>
      <c r="C209" s="250" t="s">
        <v>740</v>
      </c>
      <c r="D209" s="250" t="s">
        <v>527</v>
      </c>
      <c r="E209" s="251" t="s">
        <v>2570</v>
      </c>
      <c r="F209" s="252" t="s">
        <v>2571</v>
      </c>
      <c r="G209" s="253" t="s">
        <v>220</v>
      </c>
      <c r="H209" s="254">
        <v>30</v>
      </c>
      <c r="I209" s="255"/>
      <c r="J209" s="256">
        <f t="shared" si="24"/>
        <v>0</v>
      </c>
      <c r="K209" s="252" t="s">
        <v>221</v>
      </c>
      <c r="L209" s="257"/>
      <c r="M209" s="258" t="s">
        <v>1</v>
      </c>
      <c r="N209" s="259" t="s">
        <v>42</v>
      </c>
      <c r="O209" s="72"/>
      <c r="P209" s="202">
        <f t="shared" si="25"/>
        <v>0</v>
      </c>
      <c r="Q209" s="202">
        <v>0</v>
      </c>
      <c r="R209" s="202">
        <f t="shared" si="26"/>
        <v>0</v>
      </c>
      <c r="S209" s="202">
        <v>0</v>
      </c>
      <c r="T209" s="203">
        <f t="shared" si="27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4" t="s">
        <v>2400</v>
      </c>
      <c r="AT209" s="204" t="s">
        <v>527</v>
      </c>
      <c r="AU209" s="204" t="s">
        <v>84</v>
      </c>
      <c r="AY209" s="18" t="s">
        <v>215</v>
      </c>
      <c r="BE209" s="205">
        <f t="shared" si="28"/>
        <v>0</v>
      </c>
      <c r="BF209" s="205">
        <f t="shared" si="29"/>
        <v>0</v>
      </c>
      <c r="BG209" s="205">
        <f t="shared" si="30"/>
        <v>0</v>
      </c>
      <c r="BH209" s="205">
        <f t="shared" si="31"/>
        <v>0</v>
      </c>
      <c r="BI209" s="205">
        <f t="shared" si="32"/>
        <v>0</v>
      </c>
      <c r="BJ209" s="18" t="s">
        <v>84</v>
      </c>
      <c r="BK209" s="205">
        <f t="shared" si="33"/>
        <v>0</v>
      </c>
      <c r="BL209" s="18" t="s">
        <v>657</v>
      </c>
      <c r="BM209" s="204" t="s">
        <v>2572</v>
      </c>
    </row>
    <row r="210" spans="1:65" s="2" customFormat="1" ht="16.5" customHeight="1">
      <c r="A210" s="35"/>
      <c r="B210" s="36"/>
      <c r="C210" s="250" t="s">
        <v>745</v>
      </c>
      <c r="D210" s="250" t="s">
        <v>527</v>
      </c>
      <c r="E210" s="251" t="s">
        <v>2573</v>
      </c>
      <c r="F210" s="252" t="s">
        <v>2571</v>
      </c>
      <c r="G210" s="253" t="s">
        <v>220</v>
      </c>
      <c r="H210" s="254">
        <v>30</v>
      </c>
      <c r="I210" s="255"/>
      <c r="J210" s="256">
        <f t="shared" si="24"/>
        <v>0</v>
      </c>
      <c r="K210" s="252" t="s">
        <v>221</v>
      </c>
      <c r="L210" s="257"/>
      <c r="M210" s="258" t="s">
        <v>1</v>
      </c>
      <c r="N210" s="259" t="s">
        <v>42</v>
      </c>
      <c r="O210" s="72"/>
      <c r="P210" s="202">
        <f t="shared" si="25"/>
        <v>0</v>
      </c>
      <c r="Q210" s="202">
        <v>0</v>
      </c>
      <c r="R210" s="202">
        <f t="shared" si="26"/>
        <v>0</v>
      </c>
      <c r="S210" s="202">
        <v>0</v>
      </c>
      <c r="T210" s="203">
        <f t="shared" si="27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4" t="s">
        <v>2400</v>
      </c>
      <c r="AT210" s="204" t="s">
        <v>527</v>
      </c>
      <c r="AU210" s="204" t="s">
        <v>84</v>
      </c>
      <c r="AY210" s="18" t="s">
        <v>215</v>
      </c>
      <c r="BE210" s="205">
        <f t="shared" si="28"/>
        <v>0</v>
      </c>
      <c r="BF210" s="205">
        <f t="shared" si="29"/>
        <v>0</v>
      </c>
      <c r="BG210" s="205">
        <f t="shared" si="30"/>
        <v>0</v>
      </c>
      <c r="BH210" s="205">
        <f t="shared" si="31"/>
        <v>0</v>
      </c>
      <c r="BI210" s="205">
        <f t="shared" si="32"/>
        <v>0</v>
      </c>
      <c r="BJ210" s="18" t="s">
        <v>84</v>
      </c>
      <c r="BK210" s="205">
        <f t="shared" si="33"/>
        <v>0</v>
      </c>
      <c r="BL210" s="18" t="s">
        <v>657</v>
      </c>
      <c r="BM210" s="204" t="s">
        <v>2574</v>
      </c>
    </row>
    <row r="211" spans="1:65" s="2" customFormat="1" ht="16.5" customHeight="1">
      <c r="A211" s="35"/>
      <c r="B211" s="36"/>
      <c r="C211" s="250" t="s">
        <v>749</v>
      </c>
      <c r="D211" s="250" t="s">
        <v>527</v>
      </c>
      <c r="E211" s="251" t="s">
        <v>2575</v>
      </c>
      <c r="F211" s="252" t="s">
        <v>2576</v>
      </c>
      <c r="G211" s="253" t="s">
        <v>2333</v>
      </c>
      <c r="H211" s="254">
        <v>2</v>
      </c>
      <c r="I211" s="255"/>
      <c r="J211" s="256">
        <f t="shared" si="24"/>
        <v>0</v>
      </c>
      <c r="K211" s="252" t="s">
        <v>221</v>
      </c>
      <c r="L211" s="257"/>
      <c r="M211" s="258" t="s">
        <v>1</v>
      </c>
      <c r="N211" s="259" t="s">
        <v>42</v>
      </c>
      <c r="O211" s="72"/>
      <c r="P211" s="202">
        <f t="shared" si="25"/>
        <v>0</v>
      </c>
      <c r="Q211" s="202">
        <v>0</v>
      </c>
      <c r="R211" s="202">
        <f t="shared" si="26"/>
        <v>0</v>
      </c>
      <c r="S211" s="202">
        <v>0</v>
      </c>
      <c r="T211" s="203">
        <f t="shared" si="27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4" t="s">
        <v>2400</v>
      </c>
      <c r="AT211" s="204" t="s">
        <v>527</v>
      </c>
      <c r="AU211" s="204" t="s">
        <v>84</v>
      </c>
      <c r="AY211" s="18" t="s">
        <v>215</v>
      </c>
      <c r="BE211" s="205">
        <f t="shared" si="28"/>
        <v>0</v>
      </c>
      <c r="BF211" s="205">
        <f t="shared" si="29"/>
        <v>0</v>
      </c>
      <c r="BG211" s="205">
        <f t="shared" si="30"/>
        <v>0</v>
      </c>
      <c r="BH211" s="205">
        <f t="shared" si="31"/>
        <v>0</v>
      </c>
      <c r="BI211" s="205">
        <f t="shared" si="32"/>
        <v>0</v>
      </c>
      <c r="BJ211" s="18" t="s">
        <v>84</v>
      </c>
      <c r="BK211" s="205">
        <f t="shared" si="33"/>
        <v>0</v>
      </c>
      <c r="BL211" s="18" t="s">
        <v>657</v>
      </c>
      <c r="BM211" s="204" t="s">
        <v>2577</v>
      </c>
    </row>
    <row r="212" spans="1:65" s="2" customFormat="1" ht="16.5" customHeight="1">
      <c r="A212" s="35"/>
      <c r="B212" s="36"/>
      <c r="C212" s="250" t="s">
        <v>754</v>
      </c>
      <c r="D212" s="250" t="s">
        <v>527</v>
      </c>
      <c r="E212" s="251" t="s">
        <v>2578</v>
      </c>
      <c r="F212" s="252" t="s">
        <v>2579</v>
      </c>
      <c r="G212" s="253" t="s">
        <v>2333</v>
      </c>
      <c r="H212" s="254">
        <v>2</v>
      </c>
      <c r="I212" s="255"/>
      <c r="J212" s="256">
        <f t="shared" si="24"/>
        <v>0</v>
      </c>
      <c r="K212" s="252" t="s">
        <v>221</v>
      </c>
      <c r="L212" s="257"/>
      <c r="M212" s="258" t="s">
        <v>1</v>
      </c>
      <c r="N212" s="259" t="s">
        <v>42</v>
      </c>
      <c r="O212" s="72"/>
      <c r="P212" s="202">
        <f t="shared" si="25"/>
        <v>0</v>
      </c>
      <c r="Q212" s="202">
        <v>0</v>
      </c>
      <c r="R212" s="202">
        <f t="shared" si="26"/>
        <v>0</v>
      </c>
      <c r="S212" s="202">
        <v>0</v>
      </c>
      <c r="T212" s="203">
        <f t="shared" si="27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4" t="s">
        <v>2400</v>
      </c>
      <c r="AT212" s="204" t="s">
        <v>527</v>
      </c>
      <c r="AU212" s="204" t="s">
        <v>84</v>
      </c>
      <c r="AY212" s="18" t="s">
        <v>215</v>
      </c>
      <c r="BE212" s="205">
        <f t="shared" si="28"/>
        <v>0</v>
      </c>
      <c r="BF212" s="205">
        <f t="shared" si="29"/>
        <v>0</v>
      </c>
      <c r="BG212" s="205">
        <f t="shared" si="30"/>
        <v>0</v>
      </c>
      <c r="BH212" s="205">
        <f t="shared" si="31"/>
        <v>0</v>
      </c>
      <c r="BI212" s="205">
        <f t="shared" si="32"/>
        <v>0</v>
      </c>
      <c r="BJ212" s="18" t="s">
        <v>84</v>
      </c>
      <c r="BK212" s="205">
        <f t="shared" si="33"/>
        <v>0</v>
      </c>
      <c r="BL212" s="18" t="s">
        <v>657</v>
      </c>
      <c r="BM212" s="204" t="s">
        <v>2580</v>
      </c>
    </row>
    <row r="213" spans="2:63" s="12" customFormat="1" ht="25.9" customHeight="1">
      <c r="B213" s="177"/>
      <c r="C213" s="178"/>
      <c r="D213" s="179" t="s">
        <v>76</v>
      </c>
      <c r="E213" s="180" t="s">
        <v>2581</v>
      </c>
      <c r="F213" s="180" t="s">
        <v>2582</v>
      </c>
      <c r="G213" s="178"/>
      <c r="H213" s="178"/>
      <c r="I213" s="181"/>
      <c r="J213" s="182">
        <f>BK213</f>
        <v>0</v>
      </c>
      <c r="K213" s="178"/>
      <c r="L213" s="183"/>
      <c r="M213" s="184"/>
      <c r="N213" s="185"/>
      <c r="O213" s="185"/>
      <c r="P213" s="186">
        <f>SUM(P214:P220)</f>
        <v>0</v>
      </c>
      <c r="Q213" s="185"/>
      <c r="R213" s="186">
        <f>SUM(R214:R220)</f>
        <v>0</v>
      </c>
      <c r="S213" s="185"/>
      <c r="T213" s="187">
        <f>SUM(T214:T220)</f>
        <v>0</v>
      </c>
      <c r="AR213" s="188" t="s">
        <v>84</v>
      </c>
      <c r="AT213" s="189" t="s">
        <v>76</v>
      </c>
      <c r="AU213" s="189" t="s">
        <v>77</v>
      </c>
      <c r="AY213" s="188" t="s">
        <v>215</v>
      </c>
      <c r="BK213" s="190">
        <f>SUM(BK214:BK220)</f>
        <v>0</v>
      </c>
    </row>
    <row r="214" spans="1:65" s="2" customFormat="1" ht="16.5" customHeight="1">
      <c r="A214" s="35"/>
      <c r="B214" s="36"/>
      <c r="C214" s="193" t="s">
        <v>758</v>
      </c>
      <c r="D214" s="193" t="s">
        <v>217</v>
      </c>
      <c r="E214" s="194" t="s">
        <v>2583</v>
      </c>
      <c r="F214" s="195" t="s">
        <v>2584</v>
      </c>
      <c r="G214" s="196" t="s">
        <v>2542</v>
      </c>
      <c r="H214" s="197">
        <v>1</v>
      </c>
      <c r="I214" s="198"/>
      <c r="J214" s="199">
        <f aca="true" t="shared" si="34" ref="J214:J220">ROUND(I214*H214,2)</f>
        <v>0</v>
      </c>
      <c r="K214" s="195" t="s">
        <v>221</v>
      </c>
      <c r="L214" s="40"/>
      <c r="M214" s="200" t="s">
        <v>1</v>
      </c>
      <c r="N214" s="201" t="s">
        <v>42</v>
      </c>
      <c r="O214" s="72"/>
      <c r="P214" s="202">
        <f aca="true" t="shared" si="35" ref="P214:P220">O214*H214</f>
        <v>0</v>
      </c>
      <c r="Q214" s="202">
        <v>0</v>
      </c>
      <c r="R214" s="202">
        <f aca="true" t="shared" si="36" ref="R214:R220">Q214*H214</f>
        <v>0</v>
      </c>
      <c r="S214" s="202">
        <v>0</v>
      </c>
      <c r="T214" s="203">
        <f aca="true" t="shared" si="37" ref="T214:T220"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4" t="s">
        <v>657</v>
      </c>
      <c r="AT214" s="204" t="s">
        <v>217</v>
      </c>
      <c r="AU214" s="204" t="s">
        <v>84</v>
      </c>
      <c r="AY214" s="18" t="s">
        <v>215</v>
      </c>
      <c r="BE214" s="205">
        <f aca="true" t="shared" si="38" ref="BE214:BE220">IF(N214="základní",J214,0)</f>
        <v>0</v>
      </c>
      <c r="BF214" s="205">
        <f aca="true" t="shared" si="39" ref="BF214:BF220">IF(N214="snížená",J214,0)</f>
        <v>0</v>
      </c>
      <c r="BG214" s="205">
        <f aca="true" t="shared" si="40" ref="BG214:BG220">IF(N214="zákl. přenesená",J214,0)</f>
        <v>0</v>
      </c>
      <c r="BH214" s="205">
        <f aca="true" t="shared" si="41" ref="BH214:BH220">IF(N214="sníž. přenesená",J214,0)</f>
        <v>0</v>
      </c>
      <c r="BI214" s="205">
        <f aca="true" t="shared" si="42" ref="BI214:BI220">IF(N214="nulová",J214,0)</f>
        <v>0</v>
      </c>
      <c r="BJ214" s="18" t="s">
        <v>84</v>
      </c>
      <c r="BK214" s="205">
        <f aca="true" t="shared" si="43" ref="BK214:BK220">ROUND(I214*H214,2)</f>
        <v>0</v>
      </c>
      <c r="BL214" s="18" t="s">
        <v>657</v>
      </c>
      <c r="BM214" s="204" t="s">
        <v>2585</v>
      </c>
    </row>
    <row r="215" spans="1:65" s="2" customFormat="1" ht="16.5" customHeight="1">
      <c r="A215" s="35"/>
      <c r="B215" s="36"/>
      <c r="C215" s="193" t="s">
        <v>763</v>
      </c>
      <c r="D215" s="193" t="s">
        <v>217</v>
      </c>
      <c r="E215" s="194" t="s">
        <v>2586</v>
      </c>
      <c r="F215" s="195" t="s">
        <v>2587</v>
      </c>
      <c r="G215" s="196" t="s">
        <v>2542</v>
      </c>
      <c r="H215" s="197">
        <v>1</v>
      </c>
      <c r="I215" s="198"/>
      <c r="J215" s="199">
        <f t="shared" si="34"/>
        <v>0</v>
      </c>
      <c r="K215" s="195" t="s">
        <v>221</v>
      </c>
      <c r="L215" s="40"/>
      <c r="M215" s="200" t="s">
        <v>1</v>
      </c>
      <c r="N215" s="201" t="s">
        <v>42</v>
      </c>
      <c r="O215" s="72"/>
      <c r="P215" s="202">
        <f t="shared" si="35"/>
        <v>0</v>
      </c>
      <c r="Q215" s="202">
        <v>0</v>
      </c>
      <c r="R215" s="202">
        <f t="shared" si="36"/>
        <v>0</v>
      </c>
      <c r="S215" s="202">
        <v>0</v>
      </c>
      <c r="T215" s="203">
        <f t="shared" si="37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4" t="s">
        <v>657</v>
      </c>
      <c r="AT215" s="204" t="s">
        <v>217</v>
      </c>
      <c r="AU215" s="204" t="s">
        <v>84</v>
      </c>
      <c r="AY215" s="18" t="s">
        <v>215</v>
      </c>
      <c r="BE215" s="205">
        <f t="shared" si="38"/>
        <v>0</v>
      </c>
      <c r="BF215" s="205">
        <f t="shared" si="39"/>
        <v>0</v>
      </c>
      <c r="BG215" s="205">
        <f t="shared" si="40"/>
        <v>0</v>
      </c>
      <c r="BH215" s="205">
        <f t="shared" si="41"/>
        <v>0</v>
      </c>
      <c r="BI215" s="205">
        <f t="shared" si="42"/>
        <v>0</v>
      </c>
      <c r="BJ215" s="18" t="s">
        <v>84</v>
      </c>
      <c r="BK215" s="205">
        <f t="shared" si="43"/>
        <v>0</v>
      </c>
      <c r="BL215" s="18" t="s">
        <v>657</v>
      </c>
      <c r="BM215" s="204" t="s">
        <v>2588</v>
      </c>
    </row>
    <row r="216" spans="1:65" s="2" customFormat="1" ht="16.5" customHeight="1">
      <c r="A216" s="35"/>
      <c r="B216" s="36"/>
      <c r="C216" s="193" t="s">
        <v>768</v>
      </c>
      <c r="D216" s="193" t="s">
        <v>217</v>
      </c>
      <c r="E216" s="194" t="s">
        <v>2589</v>
      </c>
      <c r="F216" s="195" t="s">
        <v>2590</v>
      </c>
      <c r="G216" s="196" t="s">
        <v>2542</v>
      </c>
      <c r="H216" s="197">
        <v>1</v>
      </c>
      <c r="I216" s="198"/>
      <c r="J216" s="199">
        <f t="shared" si="34"/>
        <v>0</v>
      </c>
      <c r="K216" s="195" t="s">
        <v>221</v>
      </c>
      <c r="L216" s="40"/>
      <c r="M216" s="200" t="s">
        <v>1</v>
      </c>
      <c r="N216" s="201" t="s">
        <v>42</v>
      </c>
      <c r="O216" s="72"/>
      <c r="P216" s="202">
        <f t="shared" si="35"/>
        <v>0</v>
      </c>
      <c r="Q216" s="202">
        <v>0</v>
      </c>
      <c r="R216" s="202">
        <f t="shared" si="36"/>
        <v>0</v>
      </c>
      <c r="S216" s="202">
        <v>0</v>
      </c>
      <c r="T216" s="203">
        <f t="shared" si="37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4" t="s">
        <v>657</v>
      </c>
      <c r="AT216" s="204" t="s">
        <v>217</v>
      </c>
      <c r="AU216" s="204" t="s">
        <v>84</v>
      </c>
      <c r="AY216" s="18" t="s">
        <v>215</v>
      </c>
      <c r="BE216" s="205">
        <f t="shared" si="38"/>
        <v>0</v>
      </c>
      <c r="BF216" s="205">
        <f t="shared" si="39"/>
        <v>0</v>
      </c>
      <c r="BG216" s="205">
        <f t="shared" si="40"/>
        <v>0</v>
      </c>
      <c r="BH216" s="205">
        <f t="shared" si="41"/>
        <v>0</v>
      </c>
      <c r="BI216" s="205">
        <f t="shared" si="42"/>
        <v>0</v>
      </c>
      <c r="BJ216" s="18" t="s">
        <v>84</v>
      </c>
      <c r="BK216" s="205">
        <f t="shared" si="43"/>
        <v>0</v>
      </c>
      <c r="BL216" s="18" t="s">
        <v>657</v>
      </c>
      <c r="BM216" s="204" t="s">
        <v>2591</v>
      </c>
    </row>
    <row r="217" spans="1:65" s="2" customFormat="1" ht="16.5" customHeight="1">
      <c r="A217" s="35"/>
      <c r="B217" s="36"/>
      <c r="C217" s="193" t="s">
        <v>773</v>
      </c>
      <c r="D217" s="193" t="s">
        <v>217</v>
      </c>
      <c r="E217" s="194" t="s">
        <v>2592</v>
      </c>
      <c r="F217" s="195" t="s">
        <v>2593</v>
      </c>
      <c r="G217" s="196" t="s">
        <v>2542</v>
      </c>
      <c r="H217" s="197">
        <v>1</v>
      </c>
      <c r="I217" s="198"/>
      <c r="J217" s="199">
        <f t="shared" si="34"/>
        <v>0</v>
      </c>
      <c r="K217" s="195" t="s">
        <v>221</v>
      </c>
      <c r="L217" s="40"/>
      <c r="M217" s="200" t="s">
        <v>1</v>
      </c>
      <c r="N217" s="201" t="s">
        <v>42</v>
      </c>
      <c r="O217" s="72"/>
      <c r="P217" s="202">
        <f t="shared" si="35"/>
        <v>0</v>
      </c>
      <c r="Q217" s="202">
        <v>0</v>
      </c>
      <c r="R217" s="202">
        <f t="shared" si="36"/>
        <v>0</v>
      </c>
      <c r="S217" s="202">
        <v>0</v>
      </c>
      <c r="T217" s="203">
        <f t="shared" si="37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4" t="s">
        <v>657</v>
      </c>
      <c r="AT217" s="204" t="s">
        <v>217</v>
      </c>
      <c r="AU217" s="204" t="s">
        <v>84</v>
      </c>
      <c r="AY217" s="18" t="s">
        <v>215</v>
      </c>
      <c r="BE217" s="205">
        <f t="shared" si="38"/>
        <v>0</v>
      </c>
      <c r="BF217" s="205">
        <f t="shared" si="39"/>
        <v>0</v>
      </c>
      <c r="BG217" s="205">
        <f t="shared" si="40"/>
        <v>0</v>
      </c>
      <c r="BH217" s="205">
        <f t="shared" si="41"/>
        <v>0</v>
      </c>
      <c r="BI217" s="205">
        <f t="shared" si="42"/>
        <v>0</v>
      </c>
      <c r="BJ217" s="18" t="s">
        <v>84</v>
      </c>
      <c r="BK217" s="205">
        <f t="shared" si="43"/>
        <v>0</v>
      </c>
      <c r="BL217" s="18" t="s">
        <v>657</v>
      </c>
      <c r="BM217" s="204" t="s">
        <v>2594</v>
      </c>
    </row>
    <row r="218" spans="1:65" s="2" customFormat="1" ht="16.5" customHeight="1">
      <c r="A218" s="35"/>
      <c r="B218" s="36"/>
      <c r="C218" s="193" t="s">
        <v>778</v>
      </c>
      <c r="D218" s="193" t="s">
        <v>217</v>
      </c>
      <c r="E218" s="194" t="s">
        <v>2595</v>
      </c>
      <c r="F218" s="195" t="s">
        <v>2596</v>
      </c>
      <c r="G218" s="196" t="s">
        <v>2542</v>
      </c>
      <c r="H218" s="197">
        <v>2</v>
      </c>
      <c r="I218" s="198"/>
      <c r="J218" s="199">
        <f t="shared" si="34"/>
        <v>0</v>
      </c>
      <c r="K218" s="195" t="s">
        <v>221</v>
      </c>
      <c r="L218" s="40"/>
      <c r="M218" s="200" t="s">
        <v>1</v>
      </c>
      <c r="N218" s="201" t="s">
        <v>42</v>
      </c>
      <c r="O218" s="72"/>
      <c r="P218" s="202">
        <f t="shared" si="35"/>
        <v>0</v>
      </c>
      <c r="Q218" s="202">
        <v>0</v>
      </c>
      <c r="R218" s="202">
        <f t="shared" si="36"/>
        <v>0</v>
      </c>
      <c r="S218" s="202">
        <v>0</v>
      </c>
      <c r="T218" s="203">
        <f t="shared" si="37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4" t="s">
        <v>657</v>
      </c>
      <c r="AT218" s="204" t="s">
        <v>217</v>
      </c>
      <c r="AU218" s="204" t="s">
        <v>84</v>
      </c>
      <c r="AY218" s="18" t="s">
        <v>215</v>
      </c>
      <c r="BE218" s="205">
        <f t="shared" si="38"/>
        <v>0</v>
      </c>
      <c r="BF218" s="205">
        <f t="shared" si="39"/>
        <v>0</v>
      </c>
      <c r="BG218" s="205">
        <f t="shared" si="40"/>
        <v>0</v>
      </c>
      <c r="BH218" s="205">
        <f t="shared" si="41"/>
        <v>0</v>
      </c>
      <c r="BI218" s="205">
        <f t="shared" si="42"/>
        <v>0</v>
      </c>
      <c r="BJ218" s="18" t="s">
        <v>84</v>
      </c>
      <c r="BK218" s="205">
        <f t="shared" si="43"/>
        <v>0</v>
      </c>
      <c r="BL218" s="18" t="s">
        <v>657</v>
      </c>
      <c r="BM218" s="204" t="s">
        <v>2597</v>
      </c>
    </row>
    <row r="219" spans="1:65" s="2" customFormat="1" ht="16.5" customHeight="1">
      <c r="A219" s="35"/>
      <c r="B219" s="36"/>
      <c r="C219" s="193" t="s">
        <v>782</v>
      </c>
      <c r="D219" s="193" t="s">
        <v>217</v>
      </c>
      <c r="E219" s="194" t="s">
        <v>2598</v>
      </c>
      <c r="F219" s="195" t="s">
        <v>2599</v>
      </c>
      <c r="G219" s="196" t="s">
        <v>2542</v>
      </c>
      <c r="H219" s="197">
        <v>1</v>
      </c>
      <c r="I219" s="198"/>
      <c r="J219" s="199">
        <f t="shared" si="34"/>
        <v>0</v>
      </c>
      <c r="K219" s="195" t="s">
        <v>221</v>
      </c>
      <c r="L219" s="40"/>
      <c r="M219" s="200" t="s">
        <v>1</v>
      </c>
      <c r="N219" s="201" t="s">
        <v>42</v>
      </c>
      <c r="O219" s="72"/>
      <c r="P219" s="202">
        <f t="shared" si="35"/>
        <v>0</v>
      </c>
      <c r="Q219" s="202">
        <v>0</v>
      </c>
      <c r="R219" s="202">
        <f t="shared" si="36"/>
        <v>0</v>
      </c>
      <c r="S219" s="202">
        <v>0</v>
      </c>
      <c r="T219" s="203">
        <f t="shared" si="37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4" t="s">
        <v>657</v>
      </c>
      <c r="AT219" s="204" t="s">
        <v>217</v>
      </c>
      <c r="AU219" s="204" t="s">
        <v>84</v>
      </c>
      <c r="AY219" s="18" t="s">
        <v>215</v>
      </c>
      <c r="BE219" s="205">
        <f t="shared" si="38"/>
        <v>0</v>
      </c>
      <c r="BF219" s="205">
        <f t="shared" si="39"/>
        <v>0</v>
      </c>
      <c r="BG219" s="205">
        <f t="shared" si="40"/>
        <v>0</v>
      </c>
      <c r="BH219" s="205">
        <f t="shared" si="41"/>
        <v>0</v>
      </c>
      <c r="BI219" s="205">
        <f t="shared" si="42"/>
        <v>0</v>
      </c>
      <c r="BJ219" s="18" t="s">
        <v>84</v>
      </c>
      <c r="BK219" s="205">
        <f t="shared" si="43"/>
        <v>0</v>
      </c>
      <c r="BL219" s="18" t="s">
        <v>657</v>
      </c>
      <c r="BM219" s="204" t="s">
        <v>2600</v>
      </c>
    </row>
    <row r="220" spans="1:65" s="2" customFormat="1" ht="16.5" customHeight="1">
      <c r="A220" s="35"/>
      <c r="B220" s="36"/>
      <c r="C220" s="193" t="s">
        <v>786</v>
      </c>
      <c r="D220" s="193" t="s">
        <v>217</v>
      </c>
      <c r="E220" s="194" t="s">
        <v>2601</v>
      </c>
      <c r="F220" s="195" t="s">
        <v>2602</v>
      </c>
      <c r="G220" s="196" t="s">
        <v>2542</v>
      </c>
      <c r="H220" s="197">
        <v>1</v>
      </c>
      <c r="I220" s="198"/>
      <c r="J220" s="199">
        <f t="shared" si="34"/>
        <v>0</v>
      </c>
      <c r="K220" s="195" t="s">
        <v>221</v>
      </c>
      <c r="L220" s="40"/>
      <c r="M220" s="200" t="s">
        <v>1</v>
      </c>
      <c r="N220" s="201" t="s">
        <v>42</v>
      </c>
      <c r="O220" s="72"/>
      <c r="P220" s="202">
        <f t="shared" si="35"/>
        <v>0</v>
      </c>
      <c r="Q220" s="202">
        <v>0</v>
      </c>
      <c r="R220" s="202">
        <f t="shared" si="36"/>
        <v>0</v>
      </c>
      <c r="S220" s="202">
        <v>0</v>
      </c>
      <c r="T220" s="203">
        <f t="shared" si="37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4" t="s">
        <v>657</v>
      </c>
      <c r="AT220" s="204" t="s">
        <v>217</v>
      </c>
      <c r="AU220" s="204" t="s">
        <v>84</v>
      </c>
      <c r="AY220" s="18" t="s">
        <v>215</v>
      </c>
      <c r="BE220" s="205">
        <f t="shared" si="38"/>
        <v>0</v>
      </c>
      <c r="BF220" s="205">
        <f t="shared" si="39"/>
        <v>0</v>
      </c>
      <c r="BG220" s="205">
        <f t="shared" si="40"/>
        <v>0</v>
      </c>
      <c r="BH220" s="205">
        <f t="shared" si="41"/>
        <v>0</v>
      </c>
      <c r="BI220" s="205">
        <f t="shared" si="42"/>
        <v>0</v>
      </c>
      <c r="BJ220" s="18" t="s">
        <v>84</v>
      </c>
      <c r="BK220" s="205">
        <f t="shared" si="43"/>
        <v>0</v>
      </c>
      <c r="BL220" s="18" t="s">
        <v>657</v>
      </c>
      <c r="BM220" s="204" t="s">
        <v>2603</v>
      </c>
    </row>
    <row r="221" spans="2:63" s="12" customFormat="1" ht="25.9" customHeight="1">
      <c r="B221" s="177"/>
      <c r="C221" s="178"/>
      <c r="D221" s="179" t="s">
        <v>76</v>
      </c>
      <c r="E221" s="180" t="s">
        <v>2604</v>
      </c>
      <c r="F221" s="180" t="s">
        <v>2605</v>
      </c>
      <c r="G221" s="178"/>
      <c r="H221" s="178"/>
      <c r="I221" s="181"/>
      <c r="J221" s="182">
        <f>BK221</f>
        <v>0</v>
      </c>
      <c r="K221" s="178"/>
      <c r="L221" s="183"/>
      <c r="M221" s="184"/>
      <c r="N221" s="185"/>
      <c r="O221" s="185"/>
      <c r="P221" s="186">
        <f>SUM(P222:P226)</f>
        <v>0</v>
      </c>
      <c r="Q221" s="185"/>
      <c r="R221" s="186">
        <f>SUM(R222:R226)</f>
        <v>0</v>
      </c>
      <c r="S221" s="185"/>
      <c r="T221" s="187">
        <f>SUM(T222:T226)</f>
        <v>0</v>
      </c>
      <c r="AR221" s="188" t="s">
        <v>84</v>
      </c>
      <c r="AT221" s="189" t="s">
        <v>76</v>
      </c>
      <c r="AU221" s="189" t="s">
        <v>77</v>
      </c>
      <c r="AY221" s="188" t="s">
        <v>215</v>
      </c>
      <c r="BK221" s="190">
        <f>SUM(BK222:BK226)</f>
        <v>0</v>
      </c>
    </row>
    <row r="222" spans="1:65" s="2" customFormat="1" ht="16.5" customHeight="1">
      <c r="A222" s="35"/>
      <c r="B222" s="36"/>
      <c r="C222" s="193" t="s">
        <v>791</v>
      </c>
      <c r="D222" s="193" t="s">
        <v>217</v>
      </c>
      <c r="E222" s="194" t="s">
        <v>2606</v>
      </c>
      <c r="F222" s="195" t="s">
        <v>2607</v>
      </c>
      <c r="G222" s="196" t="s">
        <v>2608</v>
      </c>
      <c r="H222" s="197">
        <v>1</v>
      </c>
      <c r="I222" s="198"/>
      <c r="J222" s="199">
        <f>ROUND(I222*H222,2)</f>
        <v>0</v>
      </c>
      <c r="K222" s="195" t="s">
        <v>221</v>
      </c>
      <c r="L222" s="40"/>
      <c r="M222" s="200" t="s">
        <v>1</v>
      </c>
      <c r="N222" s="201" t="s">
        <v>42</v>
      </c>
      <c r="O222" s="72"/>
      <c r="P222" s="202">
        <f>O222*H222</f>
        <v>0</v>
      </c>
      <c r="Q222" s="202">
        <v>0</v>
      </c>
      <c r="R222" s="202">
        <f>Q222*H222</f>
        <v>0</v>
      </c>
      <c r="S222" s="202">
        <v>0</v>
      </c>
      <c r="T222" s="20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4" t="s">
        <v>2609</v>
      </c>
      <c r="AT222" s="204" t="s">
        <v>217</v>
      </c>
      <c r="AU222" s="204" t="s">
        <v>84</v>
      </c>
      <c r="AY222" s="18" t="s">
        <v>215</v>
      </c>
      <c r="BE222" s="205">
        <f>IF(N222="základní",J222,0)</f>
        <v>0</v>
      </c>
      <c r="BF222" s="205">
        <f>IF(N222="snížená",J222,0)</f>
        <v>0</v>
      </c>
      <c r="BG222" s="205">
        <f>IF(N222="zákl. přenesená",J222,0)</f>
        <v>0</v>
      </c>
      <c r="BH222" s="205">
        <f>IF(N222="sníž. přenesená",J222,0)</f>
        <v>0</v>
      </c>
      <c r="BI222" s="205">
        <f>IF(N222="nulová",J222,0)</f>
        <v>0</v>
      </c>
      <c r="BJ222" s="18" t="s">
        <v>84</v>
      </c>
      <c r="BK222" s="205">
        <f>ROUND(I222*H222,2)</f>
        <v>0</v>
      </c>
      <c r="BL222" s="18" t="s">
        <v>2609</v>
      </c>
      <c r="BM222" s="204" t="s">
        <v>2610</v>
      </c>
    </row>
    <row r="223" spans="1:65" s="2" customFormat="1" ht="24.2" customHeight="1">
      <c r="A223" s="35"/>
      <c r="B223" s="36"/>
      <c r="C223" s="193" t="s">
        <v>128</v>
      </c>
      <c r="D223" s="193" t="s">
        <v>217</v>
      </c>
      <c r="E223" s="194" t="s">
        <v>2611</v>
      </c>
      <c r="F223" s="195" t="s">
        <v>2612</v>
      </c>
      <c r="G223" s="196" t="s">
        <v>2608</v>
      </c>
      <c r="H223" s="197">
        <v>1</v>
      </c>
      <c r="I223" s="198"/>
      <c r="J223" s="199">
        <f>ROUND(I223*H223,2)</f>
        <v>0</v>
      </c>
      <c r="K223" s="195" t="s">
        <v>221</v>
      </c>
      <c r="L223" s="40"/>
      <c r="M223" s="200" t="s">
        <v>1</v>
      </c>
      <c r="N223" s="201" t="s">
        <v>42</v>
      </c>
      <c r="O223" s="72"/>
      <c r="P223" s="202">
        <f>O223*H223</f>
        <v>0</v>
      </c>
      <c r="Q223" s="202">
        <v>0</v>
      </c>
      <c r="R223" s="202">
        <f>Q223*H223</f>
        <v>0</v>
      </c>
      <c r="S223" s="202">
        <v>0</v>
      </c>
      <c r="T223" s="20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4" t="s">
        <v>2609</v>
      </c>
      <c r="AT223" s="204" t="s">
        <v>217</v>
      </c>
      <c r="AU223" s="204" t="s">
        <v>84</v>
      </c>
      <c r="AY223" s="18" t="s">
        <v>215</v>
      </c>
      <c r="BE223" s="205">
        <f>IF(N223="základní",J223,0)</f>
        <v>0</v>
      </c>
      <c r="BF223" s="205">
        <f>IF(N223="snížená",J223,0)</f>
        <v>0</v>
      </c>
      <c r="BG223" s="205">
        <f>IF(N223="zákl. přenesená",J223,0)</f>
        <v>0</v>
      </c>
      <c r="BH223" s="205">
        <f>IF(N223="sníž. přenesená",J223,0)</f>
        <v>0</v>
      </c>
      <c r="BI223" s="205">
        <f>IF(N223="nulová",J223,0)</f>
        <v>0</v>
      </c>
      <c r="BJ223" s="18" t="s">
        <v>84</v>
      </c>
      <c r="BK223" s="205">
        <f>ROUND(I223*H223,2)</f>
        <v>0</v>
      </c>
      <c r="BL223" s="18" t="s">
        <v>2609</v>
      </c>
      <c r="BM223" s="204" t="s">
        <v>2613</v>
      </c>
    </row>
    <row r="224" spans="1:65" s="2" customFormat="1" ht="16.5" customHeight="1">
      <c r="A224" s="35"/>
      <c r="B224" s="36"/>
      <c r="C224" s="193" t="s">
        <v>800</v>
      </c>
      <c r="D224" s="193" t="s">
        <v>217</v>
      </c>
      <c r="E224" s="194" t="s">
        <v>2614</v>
      </c>
      <c r="F224" s="195" t="s">
        <v>2615</v>
      </c>
      <c r="G224" s="196" t="s">
        <v>2542</v>
      </c>
      <c r="H224" s="197">
        <v>2</v>
      </c>
      <c r="I224" s="198"/>
      <c r="J224" s="199">
        <f>ROUND(I224*H224,2)</f>
        <v>0</v>
      </c>
      <c r="K224" s="195" t="s">
        <v>221</v>
      </c>
      <c r="L224" s="40"/>
      <c r="M224" s="200" t="s">
        <v>1</v>
      </c>
      <c r="N224" s="201" t="s">
        <v>42</v>
      </c>
      <c r="O224" s="72"/>
      <c r="P224" s="202">
        <f>O224*H224</f>
        <v>0</v>
      </c>
      <c r="Q224" s="202">
        <v>0</v>
      </c>
      <c r="R224" s="202">
        <f>Q224*H224</f>
        <v>0</v>
      </c>
      <c r="S224" s="202">
        <v>0</v>
      </c>
      <c r="T224" s="20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4" t="s">
        <v>2609</v>
      </c>
      <c r="AT224" s="204" t="s">
        <v>217</v>
      </c>
      <c r="AU224" s="204" t="s">
        <v>84</v>
      </c>
      <c r="AY224" s="18" t="s">
        <v>215</v>
      </c>
      <c r="BE224" s="205">
        <f>IF(N224="základní",J224,0)</f>
        <v>0</v>
      </c>
      <c r="BF224" s="205">
        <f>IF(N224="snížená",J224,0)</f>
        <v>0</v>
      </c>
      <c r="BG224" s="205">
        <f>IF(N224="zákl. přenesená",J224,0)</f>
        <v>0</v>
      </c>
      <c r="BH224" s="205">
        <f>IF(N224="sníž. přenesená",J224,0)</f>
        <v>0</v>
      </c>
      <c r="BI224" s="205">
        <f>IF(N224="nulová",J224,0)</f>
        <v>0</v>
      </c>
      <c r="BJ224" s="18" t="s">
        <v>84</v>
      </c>
      <c r="BK224" s="205">
        <f>ROUND(I224*H224,2)</f>
        <v>0</v>
      </c>
      <c r="BL224" s="18" t="s">
        <v>2609</v>
      </c>
      <c r="BM224" s="204" t="s">
        <v>2616</v>
      </c>
    </row>
    <row r="225" spans="1:65" s="2" customFormat="1" ht="16.5" customHeight="1">
      <c r="A225" s="35"/>
      <c r="B225" s="36"/>
      <c r="C225" s="193" t="s">
        <v>816</v>
      </c>
      <c r="D225" s="193" t="s">
        <v>217</v>
      </c>
      <c r="E225" s="194" t="s">
        <v>2617</v>
      </c>
      <c r="F225" s="195" t="s">
        <v>2618</v>
      </c>
      <c r="G225" s="196" t="s">
        <v>2542</v>
      </c>
      <c r="H225" s="197">
        <v>2</v>
      </c>
      <c r="I225" s="198"/>
      <c r="J225" s="199">
        <f>ROUND(I225*H225,2)</f>
        <v>0</v>
      </c>
      <c r="K225" s="195" t="s">
        <v>221</v>
      </c>
      <c r="L225" s="40"/>
      <c r="M225" s="200" t="s">
        <v>1</v>
      </c>
      <c r="N225" s="201" t="s">
        <v>42</v>
      </c>
      <c r="O225" s="72"/>
      <c r="P225" s="202">
        <f>O225*H225</f>
        <v>0</v>
      </c>
      <c r="Q225" s="202">
        <v>0</v>
      </c>
      <c r="R225" s="202">
        <f>Q225*H225</f>
        <v>0</v>
      </c>
      <c r="S225" s="202">
        <v>0</v>
      </c>
      <c r="T225" s="20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4" t="s">
        <v>2609</v>
      </c>
      <c r="AT225" s="204" t="s">
        <v>217</v>
      </c>
      <c r="AU225" s="204" t="s">
        <v>84</v>
      </c>
      <c r="AY225" s="18" t="s">
        <v>215</v>
      </c>
      <c r="BE225" s="205">
        <f>IF(N225="základní",J225,0)</f>
        <v>0</v>
      </c>
      <c r="BF225" s="205">
        <f>IF(N225="snížená",J225,0)</f>
        <v>0</v>
      </c>
      <c r="BG225" s="205">
        <f>IF(N225="zákl. přenesená",J225,0)</f>
        <v>0</v>
      </c>
      <c r="BH225" s="205">
        <f>IF(N225="sníž. přenesená",J225,0)</f>
        <v>0</v>
      </c>
      <c r="BI225" s="205">
        <f>IF(N225="nulová",J225,0)</f>
        <v>0</v>
      </c>
      <c r="BJ225" s="18" t="s">
        <v>84</v>
      </c>
      <c r="BK225" s="205">
        <f>ROUND(I225*H225,2)</f>
        <v>0</v>
      </c>
      <c r="BL225" s="18" t="s">
        <v>2609</v>
      </c>
      <c r="BM225" s="204" t="s">
        <v>2619</v>
      </c>
    </row>
    <row r="226" spans="1:65" s="2" customFormat="1" ht="16.5" customHeight="1">
      <c r="A226" s="35"/>
      <c r="B226" s="36"/>
      <c r="C226" s="193" t="s">
        <v>823</v>
      </c>
      <c r="D226" s="193" t="s">
        <v>217</v>
      </c>
      <c r="E226" s="194" t="s">
        <v>2620</v>
      </c>
      <c r="F226" s="195" t="s">
        <v>2621</v>
      </c>
      <c r="G226" s="196" t="s">
        <v>2608</v>
      </c>
      <c r="H226" s="197">
        <v>1</v>
      </c>
      <c r="I226" s="198"/>
      <c r="J226" s="199">
        <f>ROUND(I226*H226,2)</f>
        <v>0</v>
      </c>
      <c r="K226" s="195" t="s">
        <v>221</v>
      </c>
      <c r="L226" s="40"/>
      <c r="M226" s="200" t="s">
        <v>1</v>
      </c>
      <c r="N226" s="201" t="s">
        <v>42</v>
      </c>
      <c r="O226" s="72"/>
      <c r="P226" s="202">
        <f>O226*H226</f>
        <v>0</v>
      </c>
      <c r="Q226" s="202">
        <v>0</v>
      </c>
      <c r="R226" s="202">
        <f>Q226*H226</f>
        <v>0</v>
      </c>
      <c r="S226" s="202">
        <v>0</v>
      </c>
      <c r="T226" s="203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4" t="s">
        <v>2609</v>
      </c>
      <c r="AT226" s="204" t="s">
        <v>217</v>
      </c>
      <c r="AU226" s="204" t="s">
        <v>84</v>
      </c>
      <c r="AY226" s="18" t="s">
        <v>215</v>
      </c>
      <c r="BE226" s="205">
        <f>IF(N226="základní",J226,0)</f>
        <v>0</v>
      </c>
      <c r="BF226" s="205">
        <f>IF(N226="snížená",J226,0)</f>
        <v>0</v>
      </c>
      <c r="BG226" s="205">
        <f>IF(N226="zákl. přenesená",J226,0)</f>
        <v>0</v>
      </c>
      <c r="BH226" s="205">
        <f>IF(N226="sníž. přenesená",J226,0)</f>
        <v>0</v>
      </c>
      <c r="BI226" s="205">
        <f>IF(N226="nulová",J226,0)</f>
        <v>0</v>
      </c>
      <c r="BJ226" s="18" t="s">
        <v>84</v>
      </c>
      <c r="BK226" s="205">
        <f>ROUND(I226*H226,2)</f>
        <v>0</v>
      </c>
      <c r="BL226" s="18" t="s">
        <v>2609</v>
      </c>
      <c r="BM226" s="204" t="s">
        <v>2622</v>
      </c>
    </row>
    <row r="227" spans="2:63" s="12" customFormat="1" ht="25.9" customHeight="1">
      <c r="B227" s="177"/>
      <c r="C227" s="178"/>
      <c r="D227" s="179" t="s">
        <v>76</v>
      </c>
      <c r="E227" s="180" t="s">
        <v>2623</v>
      </c>
      <c r="F227" s="180" t="s">
        <v>2624</v>
      </c>
      <c r="G227" s="178"/>
      <c r="H227" s="178"/>
      <c r="I227" s="181"/>
      <c r="J227" s="182">
        <f>BK227</f>
        <v>0</v>
      </c>
      <c r="K227" s="178"/>
      <c r="L227" s="183"/>
      <c r="M227" s="184"/>
      <c r="N227" s="185"/>
      <c r="O227" s="185"/>
      <c r="P227" s="186">
        <f>SUM(P228:P232)</f>
        <v>0</v>
      </c>
      <c r="Q227" s="185"/>
      <c r="R227" s="186">
        <f>SUM(R228:R232)</f>
        <v>0</v>
      </c>
      <c r="S227" s="185"/>
      <c r="T227" s="187">
        <f>SUM(T228:T232)</f>
        <v>0</v>
      </c>
      <c r="AR227" s="188" t="s">
        <v>84</v>
      </c>
      <c r="AT227" s="189" t="s">
        <v>76</v>
      </c>
      <c r="AU227" s="189" t="s">
        <v>77</v>
      </c>
      <c r="AY227" s="188" t="s">
        <v>215</v>
      </c>
      <c r="BK227" s="190">
        <f>SUM(BK228:BK232)</f>
        <v>0</v>
      </c>
    </row>
    <row r="228" spans="1:65" s="2" customFormat="1" ht="49.15" customHeight="1">
      <c r="A228" s="35"/>
      <c r="B228" s="36"/>
      <c r="C228" s="193" t="s">
        <v>835</v>
      </c>
      <c r="D228" s="193" t="s">
        <v>217</v>
      </c>
      <c r="E228" s="194" t="s">
        <v>2625</v>
      </c>
      <c r="F228" s="195" t="s">
        <v>2626</v>
      </c>
      <c r="G228" s="196" t="s">
        <v>2542</v>
      </c>
      <c r="H228" s="197">
        <v>1</v>
      </c>
      <c r="I228" s="198"/>
      <c r="J228" s="199">
        <f>ROUND(I228*H228,2)</f>
        <v>0</v>
      </c>
      <c r="K228" s="195" t="s">
        <v>221</v>
      </c>
      <c r="L228" s="40"/>
      <c r="M228" s="200" t="s">
        <v>1</v>
      </c>
      <c r="N228" s="201" t="s">
        <v>42</v>
      </c>
      <c r="O228" s="72"/>
      <c r="P228" s="202">
        <f>O228*H228</f>
        <v>0</v>
      </c>
      <c r="Q228" s="202">
        <v>0</v>
      </c>
      <c r="R228" s="202">
        <f>Q228*H228</f>
        <v>0</v>
      </c>
      <c r="S228" s="202">
        <v>0</v>
      </c>
      <c r="T228" s="20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4" t="s">
        <v>2609</v>
      </c>
      <c r="AT228" s="204" t="s">
        <v>217</v>
      </c>
      <c r="AU228" s="204" t="s">
        <v>84</v>
      </c>
      <c r="AY228" s="18" t="s">
        <v>215</v>
      </c>
      <c r="BE228" s="205">
        <f>IF(N228="základní",J228,0)</f>
        <v>0</v>
      </c>
      <c r="BF228" s="205">
        <f>IF(N228="snížená",J228,0)</f>
        <v>0</v>
      </c>
      <c r="BG228" s="205">
        <f>IF(N228="zákl. přenesená",J228,0)</f>
        <v>0</v>
      </c>
      <c r="BH228" s="205">
        <f>IF(N228="sníž. přenesená",J228,0)</f>
        <v>0</v>
      </c>
      <c r="BI228" s="205">
        <f>IF(N228="nulová",J228,0)</f>
        <v>0</v>
      </c>
      <c r="BJ228" s="18" t="s">
        <v>84</v>
      </c>
      <c r="BK228" s="205">
        <f>ROUND(I228*H228,2)</f>
        <v>0</v>
      </c>
      <c r="BL228" s="18" t="s">
        <v>2609</v>
      </c>
      <c r="BM228" s="204" t="s">
        <v>2627</v>
      </c>
    </row>
    <row r="229" spans="1:65" s="2" customFormat="1" ht="37.9" customHeight="1">
      <c r="A229" s="35"/>
      <c r="B229" s="36"/>
      <c r="C229" s="193" t="s">
        <v>843</v>
      </c>
      <c r="D229" s="193" t="s">
        <v>217</v>
      </c>
      <c r="E229" s="194" t="s">
        <v>2628</v>
      </c>
      <c r="F229" s="195" t="s">
        <v>2629</v>
      </c>
      <c r="G229" s="196" t="s">
        <v>2333</v>
      </c>
      <c r="H229" s="197">
        <v>1</v>
      </c>
      <c r="I229" s="198"/>
      <c r="J229" s="199">
        <f>ROUND(I229*H229,2)</f>
        <v>0</v>
      </c>
      <c r="K229" s="195" t="s">
        <v>221</v>
      </c>
      <c r="L229" s="40"/>
      <c r="M229" s="200" t="s">
        <v>1</v>
      </c>
      <c r="N229" s="201" t="s">
        <v>42</v>
      </c>
      <c r="O229" s="72"/>
      <c r="P229" s="202">
        <f>O229*H229</f>
        <v>0</v>
      </c>
      <c r="Q229" s="202">
        <v>0</v>
      </c>
      <c r="R229" s="202">
        <f>Q229*H229</f>
        <v>0</v>
      </c>
      <c r="S229" s="202">
        <v>0</v>
      </c>
      <c r="T229" s="20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4" t="s">
        <v>2609</v>
      </c>
      <c r="AT229" s="204" t="s">
        <v>217</v>
      </c>
      <c r="AU229" s="204" t="s">
        <v>84</v>
      </c>
      <c r="AY229" s="18" t="s">
        <v>215</v>
      </c>
      <c r="BE229" s="205">
        <f>IF(N229="základní",J229,0)</f>
        <v>0</v>
      </c>
      <c r="BF229" s="205">
        <f>IF(N229="snížená",J229,0)</f>
        <v>0</v>
      </c>
      <c r="BG229" s="205">
        <f>IF(N229="zákl. přenesená",J229,0)</f>
        <v>0</v>
      </c>
      <c r="BH229" s="205">
        <f>IF(N229="sníž. přenesená",J229,0)</f>
        <v>0</v>
      </c>
      <c r="BI229" s="205">
        <f>IF(N229="nulová",J229,0)</f>
        <v>0</v>
      </c>
      <c r="BJ229" s="18" t="s">
        <v>84</v>
      </c>
      <c r="BK229" s="205">
        <f>ROUND(I229*H229,2)</f>
        <v>0</v>
      </c>
      <c r="BL229" s="18" t="s">
        <v>2609</v>
      </c>
      <c r="BM229" s="204" t="s">
        <v>2630</v>
      </c>
    </row>
    <row r="230" spans="1:65" s="2" customFormat="1" ht="49.15" customHeight="1">
      <c r="A230" s="35"/>
      <c r="B230" s="36"/>
      <c r="C230" s="193" t="s">
        <v>847</v>
      </c>
      <c r="D230" s="193" t="s">
        <v>217</v>
      </c>
      <c r="E230" s="194" t="s">
        <v>2631</v>
      </c>
      <c r="F230" s="195" t="s">
        <v>2626</v>
      </c>
      <c r="G230" s="196" t="s">
        <v>2542</v>
      </c>
      <c r="H230" s="197">
        <v>1</v>
      </c>
      <c r="I230" s="198"/>
      <c r="J230" s="199">
        <f>ROUND(I230*H230,2)</f>
        <v>0</v>
      </c>
      <c r="K230" s="195" t="s">
        <v>221</v>
      </c>
      <c r="L230" s="40"/>
      <c r="M230" s="200" t="s">
        <v>1</v>
      </c>
      <c r="N230" s="201" t="s">
        <v>42</v>
      </c>
      <c r="O230" s="72"/>
      <c r="P230" s="202">
        <f>O230*H230</f>
        <v>0</v>
      </c>
      <c r="Q230" s="202">
        <v>0</v>
      </c>
      <c r="R230" s="202">
        <f>Q230*H230</f>
        <v>0</v>
      </c>
      <c r="S230" s="202">
        <v>0</v>
      </c>
      <c r="T230" s="20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4" t="s">
        <v>2609</v>
      </c>
      <c r="AT230" s="204" t="s">
        <v>217</v>
      </c>
      <c r="AU230" s="204" t="s">
        <v>84</v>
      </c>
      <c r="AY230" s="18" t="s">
        <v>215</v>
      </c>
      <c r="BE230" s="205">
        <f>IF(N230="základní",J230,0)</f>
        <v>0</v>
      </c>
      <c r="BF230" s="205">
        <f>IF(N230="snížená",J230,0)</f>
        <v>0</v>
      </c>
      <c r="BG230" s="205">
        <f>IF(N230="zákl. přenesená",J230,0)</f>
        <v>0</v>
      </c>
      <c r="BH230" s="205">
        <f>IF(N230="sníž. přenesená",J230,0)</f>
        <v>0</v>
      </c>
      <c r="BI230" s="205">
        <f>IF(N230="nulová",J230,0)</f>
        <v>0</v>
      </c>
      <c r="BJ230" s="18" t="s">
        <v>84</v>
      </c>
      <c r="BK230" s="205">
        <f>ROUND(I230*H230,2)</f>
        <v>0</v>
      </c>
      <c r="BL230" s="18" t="s">
        <v>2609</v>
      </c>
      <c r="BM230" s="204" t="s">
        <v>2632</v>
      </c>
    </row>
    <row r="231" spans="1:65" s="2" customFormat="1" ht="16.5" customHeight="1">
      <c r="A231" s="35"/>
      <c r="B231" s="36"/>
      <c r="C231" s="193" t="s">
        <v>851</v>
      </c>
      <c r="D231" s="193" t="s">
        <v>217</v>
      </c>
      <c r="E231" s="194" t="s">
        <v>2633</v>
      </c>
      <c r="F231" s="195" t="s">
        <v>2634</v>
      </c>
      <c r="G231" s="196" t="s">
        <v>2542</v>
      </c>
      <c r="H231" s="197">
        <v>1</v>
      </c>
      <c r="I231" s="198"/>
      <c r="J231" s="199">
        <f>ROUND(I231*H231,2)</f>
        <v>0</v>
      </c>
      <c r="K231" s="195" t="s">
        <v>221</v>
      </c>
      <c r="L231" s="40"/>
      <c r="M231" s="200" t="s">
        <v>1</v>
      </c>
      <c r="N231" s="201" t="s">
        <v>42</v>
      </c>
      <c r="O231" s="72"/>
      <c r="P231" s="202">
        <f>O231*H231</f>
        <v>0</v>
      </c>
      <c r="Q231" s="202">
        <v>0</v>
      </c>
      <c r="R231" s="202">
        <f>Q231*H231</f>
        <v>0</v>
      </c>
      <c r="S231" s="202">
        <v>0</v>
      </c>
      <c r="T231" s="20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4" t="s">
        <v>2609</v>
      </c>
      <c r="AT231" s="204" t="s">
        <v>217</v>
      </c>
      <c r="AU231" s="204" t="s">
        <v>84</v>
      </c>
      <c r="AY231" s="18" t="s">
        <v>215</v>
      </c>
      <c r="BE231" s="205">
        <f>IF(N231="základní",J231,0)</f>
        <v>0</v>
      </c>
      <c r="BF231" s="205">
        <f>IF(N231="snížená",J231,0)</f>
        <v>0</v>
      </c>
      <c r="BG231" s="205">
        <f>IF(N231="zákl. přenesená",J231,0)</f>
        <v>0</v>
      </c>
      <c r="BH231" s="205">
        <f>IF(N231="sníž. přenesená",J231,0)</f>
        <v>0</v>
      </c>
      <c r="BI231" s="205">
        <f>IF(N231="nulová",J231,0)</f>
        <v>0</v>
      </c>
      <c r="BJ231" s="18" t="s">
        <v>84</v>
      </c>
      <c r="BK231" s="205">
        <f>ROUND(I231*H231,2)</f>
        <v>0</v>
      </c>
      <c r="BL231" s="18" t="s">
        <v>2609</v>
      </c>
      <c r="BM231" s="204" t="s">
        <v>2635</v>
      </c>
    </row>
    <row r="232" spans="1:65" s="2" customFormat="1" ht="24.2" customHeight="1">
      <c r="A232" s="35"/>
      <c r="B232" s="36"/>
      <c r="C232" s="193" t="s">
        <v>855</v>
      </c>
      <c r="D232" s="193" t="s">
        <v>217</v>
      </c>
      <c r="E232" s="194" t="s">
        <v>2636</v>
      </c>
      <c r="F232" s="195" t="s">
        <v>2637</v>
      </c>
      <c r="G232" s="196" t="s">
        <v>2542</v>
      </c>
      <c r="H232" s="197">
        <v>1</v>
      </c>
      <c r="I232" s="198"/>
      <c r="J232" s="199">
        <f>ROUND(I232*H232,2)</f>
        <v>0</v>
      </c>
      <c r="K232" s="195" t="s">
        <v>221</v>
      </c>
      <c r="L232" s="40"/>
      <c r="M232" s="263" t="s">
        <v>1</v>
      </c>
      <c r="N232" s="264" t="s">
        <v>42</v>
      </c>
      <c r="O232" s="265"/>
      <c r="P232" s="266">
        <f>O232*H232</f>
        <v>0</v>
      </c>
      <c r="Q232" s="266">
        <v>0</v>
      </c>
      <c r="R232" s="266">
        <f>Q232*H232</f>
        <v>0</v>
      </c>
      <c r="S232" s="266">
        <v>0</v>
      </c>
      <c r="T232" s="26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4" t="s">
        <v>2609</v>
      </c>
      <c r="AT232" s="204" t="s">
        <v>217</v>
      </c>
      <c r="AU232" s="204" t="s">
        <v>84</v>
      </c>
      <c r="AY232" s="18" t="s">
        <v>215</v>
      </c>
      <c r="BE232" s="205">
        <f>IF(N232="základní",J232,0)</f>
        <v>0</v>
      </c>
      <c r="BF232" s="205">
        <f>IF(N232="snížená",J232,0)</f>
        <v>0</v>
      </c>
      <c r="BG232" s="205">
        <f>IF(N232="zákl. přenesená",J232,0)</f>
        <v>0</v>
      </c>
      <c r="BH232" s="205">
        <f>IF(N232="sníž. přenesená",J232,0)</f>
        <v>0</v>
      </c>
      <c r="BI232" s="205">
        <f>IF(N232="nulová",J232,0)</f>
        <v>0</v>
      </c>
      <c r="BJ232" s="18" t="s">
        <v>84</v>
      </c>
      <c r="BK232" s="205">
        <f>ROUND(I232*H232,2)</f>
        <v>0</v>
      </c>
      <c r="BL232" s="18" t="s">
        <v>2609</v>
      </c>
      <c r="BM232" s="204" t="s">
        <v>2638</v>
      </c>
    </row>
    <row r="233" spans="1:31" s="2" customFormat="1" ht="6.95" customHeight="1">
      <c r="A233" s="35"/>
      <c r="B233" s="55"/>
      <c r="C233" s="56"/>
      <c r="D233" s="56"/>
      <c r="E233" s="56"/>
      <c r="F233" s="56"/>
      <c r="G233" s="56"/>
      <c r="H233" s="56"/>
      <c r="I233" s="56"/>
      <c r="J233" s="56"/>
      <c r="K233" s="56"/>
      <c r="L233" s="40"/>
      <c r="M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</row>
  </sheetData>
  <sheetProtection algorithmName="SHA-512" hashValue="1I7brYF92MipAm+TrvgljARZdJy0fv81EE6G93kiv22s1y3zzuRl5+AWfvxH4hcqb2IBfBA2RHhFaJcz5ADcdw==" saltValue="KVWvqhrIw7nzuM5W1d84VmnhPB3F5sOMbIeUrMgJEpMm7+r8qRZpZDhMfDqzGdciJzKjajcFdKAJwsi21DbL1g==" spinCount="100000" sheet="1" objects="1" scenarios="1" formatColumns="0" formatRows="0" autoFilter="0"/>
  <autoFilter ref="C126:K232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portrait" paperSize="9" scale="78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131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86</v>
      </c>
    </row>
    <row r="4" spans="2:46" s="1" customFormat="1" ht="24.95" customHeight="1">
      <c r="B4" s="21"/>
      <c r="D4" s="119" t="s">
        <v>136</v>
      </c>
      <c r="L4" s="21"/>
      <c r="M4" s="12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1" t="s">
        <v>16</v>
      </c>
      <c r="L6" s="21"/>
    </row>
    <row r="7" spans="2:12" s="1" customFormat="1" ht="16.5" customHeight="1">
      <c r="B7" s="21"/>
      <c r="E7" s="318" t="str">
        <f>'Rekapitulace stavby'!K6</f>
        <v>BRNO, ZELNÁ - SPLAŠKOVÁ KANALIZACE</v>
      </c>
      <c r="F7" s="319"/>
      <c r="G7" s="319"/>
      <c r="H7" s="319"/>
      <c r="L7" s="21"/>
    </row>
    <row r="8" spans="1:31" s="2" customFormat="1" ht="12" customHeight="1">
      <c r="A8" s="35"/>
      <c r="B8" s="40"/>
      <c r="C8" s="35"/>
      <c r="D8" s="121" t="s">
        <v>145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2" t="s">
        <v>2639</v>
      </c>
      <c r="F9" s="321"/>
      <c r="G9" s="321"/>
      <c r="H9" s="32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1" t="s">
        <v>18</v>
      </c>
      <c r="E11" s="35"/>
      <c r="F11" s="110" t="s">
        <v>1</v>
      </c>
      <c r="G11" s="35"/>
      <c r="H11" s="35"/>
      <c r="I11" s="121" t="s">
        <v>19</v>
      </c>
      <c r="J11" s="110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1" t="s">
        <v>20</v>
      </c>
      <c r="E12" s="35"/>
      <c r="F12" s="110" t="s">
        <v>21</v>
      </c>
      <c r="G12" s="35"/>
      <c r="H12" s="35"/>
      <c r="I12" s="121" t="s">
        <v>22</v>
      </c>
      <c r="J12" s="123" t="str">
        <f>'Rekapitulace stavby'!AN8</f>
        <v>24. 4. 2020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1" t="s">
        <v>24</v>
      </c>
      <c r="E14" s="35"/>
      <c r="F14" s="35"/>
      <c r="G14" s="35"/>
      <c r="H14" s="35"/>
      <c r="I14" s="121" t="s">
        <v>25</v>
      </c>
      <c r="J14" s="110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0" t="s">
        <v>26</v>
      </c>
      <c r="F15" s="35"/>
      <c r="G15" s="35"/>
      <c r="H15" s="35"/>
      <c r="I15" s="121" t="s">
        <v>27</v>
      </c>
      <c r="J15" s="110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1" t="s">
        <v>28</v>
      </c>
      <c r="E17" s="35"/>
      <c r="F17" s="35"/>
      <c r="G17" s="35"/>
      <c r="H17" s="35"/>
      <c r="I17" s="121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3" t="str">
        <f>'Rekapitulace stavby'!E14</f>
        <v>Vyplň údaj</v>
      </c>
      <c r="F18" s="324"/>
      <c r="G18" s="324"/>
      <c r="H18" s="324"/>
      <c r="I18" s="121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1" t="s">
        <v>30</v>
      </c>
      <c r="E20" s="35"/>
      <c r="F20" s="35"/>
      <c r="G20" s="35"/>
      <c r="H20" s="35"/>
      <c r="I20" s="121" t="s">
        <v>25</v>
      </c>
      <c r="J20" s="110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0" t="s">
        <v>31</v>
      </c>
      <c r="F21" s="35"/>
      <c r="G21" s="35"/>
      <c r="H21" s="35"/>
      <c r="I21" s="121" t="s">
        <v>27</v>
      </c>
      <c r="J21" s="110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1" t="s">
        <v>33</v>
      </c>
      <c r="E23" s="35"/>
      <c r="F23" s="35"/>
      <c r="G23" s="35"/>
      <c r="H23" s="35"/>
      <c r="I23" s="121" t="s">
        <v>25</v>
      </c>
      <c r="J23" s="110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0" t="s">
        <v>967</v>
      </c>
      <c r="F24" s="35"/>
      <c r="G24" s="35"/>
      <c r="H24" s="35"/>
      <c r="I24" s="121" t="s">
        <v>27</v>
      </c>
      <c r="J24" s="110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1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4"/>
      <c r="B27" s="125"/>
      <c r="C27" s="124"/>
      <c r="D27" s="124"/>
      <c r="E27" s="325" t="s">
        <v>1</v>
      </c>
      <c r="F27" s="325"/>
      <c r="G27" s="325"/>
      <c r="H27" s="325"/>
      <c r="I27" s="124"/>
      <c r="J27" s="124"/>
      <c r="K27" s="124"/>
      <c r="L27" s="126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7"/>
      <c r="E29" s="127"/>
      <c r="F29" s="127"/>
      <c r="G29" s="127"/>
      <c r="H29" s="127"/>
      <c r="I29" s="127"/>
      <c r="J29" s="127"/>
      <c r="K29" s="12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8" t="s">
        <v>37</v>
      </c>
      <c r="E30" s="35"/>
      <c r="F30" s="35"/>
      <c r="G30" s="35"/>
      <c r="H30" s="35"/>
      <c r="I30" s="35"/>
      <c r="J30" s="129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7"/>
      <c r="E31" s="127"/>
      <c r="F31" s="127"/>
      <c r="G31" s="127"/>
      <c r="H31" s="127"/>
      <c r="I31" s="127"/>
      <c r="J31" s="127"/>
      <c r="K31" s="12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30" t="s">
        <v>39</v>
      </c>
      <c r="G32" s="35"/>
      <c r="H32" s="35"/>
      <c r="I32" s="130" t="s">
        <v>38</v>
      </c>
      <c r="J32" s="130" t="s">
        <v>40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2" t="s">
        <v>41</v>
      </c>
      <c r="E33" s="121" t="s">
        <v>42</v>
      </c>
      <c r="F33" s="131">
        <f>ROUND((SUM(BE118:BE178)),2)</f>
        <v>0</v>
      </c>
      <c r="G33" s="35"/>
      <c r="H33" s="35"/>
      <c r="I33" s="132">
        <v>0.21</v>
      </c>
      <c r="J33" s="131">
        <f>ROUND(((SUM(BE118:BE178))*I33),2)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1" t="s">
        <v>43</v>
      </c>
      <c r="F34" s="131">
        <f>ROUND((SUM(BF118:BF178)),2)</f>
        <v>0</v>
      </c>
      <c r="G34" s="35"/>
      <c r="H34" s="35"/>
      <c r="I34" s="132">
        <v>0.1</v>
      </c>
      <c r="J34" s="131">
        <f>ROUND(((SUM(BF118:BF178))*I34),2)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1" t="s">
        <v>44</v>
      </c>
      <c r="F35" s="131">
        <f>ROUND((SUM(BG118:BG178)),2)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1" t="s">
        <v>45</v>
      </c>
      <c r="F36" s="131">
        <f>ROUND((SUM(BH118:BH178)),2)</f>
        <v>0</v>
      </c>
      <c r="G36" s="35"/>
      <c r="H36" s="35"/>
      <c r="I36" s="132">
        <v>0.1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1" t="s">
        <v>46</v>
      </c>
      <c r="F37" s="131">
        <f>ROUND((SUM(BI118:BI178)),2)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5"/>
      <c r="J39" s="138">
        <f>SUM(J30:J37)</f>
        <v>0</v>
      </c>
      <c r="K39" s="139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187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6" t="str">
        <f>E7</f>
        <v>BRNO, ZELNÁ - SPLAŠKOVÁ KANALIZACE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145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7" t="str">
        <f>E9</f>
        <v>90 - OSTATNÍ NÁKLADY</v>
      </c>
      <c r="F87" s="329"/>
      <c r="G87" s="329"/>
      <c r="H87" s="32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Brno</v>
      </c>
      <c r="G89" s="37"/>
      <c r="H89" s="37"/>
      <c r="I89" s="30" t="s">
        <v>22</v>
      </c>
      <c r="J89" s="67" t="str">
        <f>IF(J12="","",J12)</f>
        <v>24. 4. 2020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Statutární město Brno</v>
      </c>
      <c r="G91" s="37"/>
      <c r="H91" s="37"/>
      <c r="I91" s="30" t="s">
        <v>30</v>
      </c>
      <c r="J91" s="33" t="str">
        <f>E21</f>
        <v>PROVO spol. s 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 xml:space="preserve"> Obrtel M.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1" t="s">
        <v>188</v>
      </c>
      <c r="D94" s="152"/>
      <c r="E94" s="152"/>
      <c r="F94" s="152"/>
      <c r="G94" s="152"/>
      <c r="H94" s="152"/>
      <c r="I94" s="152"/>
      <c r="J94" s="153" t="s">
        <v>189</v>
      </c>
      <c r="K94" s="152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4" t="s">
        <v>190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191</v>
      </c>
    </row>
    <row r="97" spans="2:12" s="9" customFormat="1" ht="24.95" customHeight="1">
      <c r="B97" s="155"/>
      <c r="C97" s="156"/>
      <c r="D97" s="157" t="s">
        <v>2640</v>
      </c>
      <c r="E97" s="158"/>
      <c r="F97" s="158"/>
      <c r="G97" s="158"/>
      <c r="H97" s="158"/>
      <c r="I97" s="158"/>
      <c r="J97" s="159">
        <f>J119</f>
        <v>0</v>
      </c>
      <c r="K97" s="156"/>
      <c r="L97" s="160"/>
    </row>
    <row r="98" spans="2:12" s="9" customFormat="1" ht="24.95" customHeight="1">
      <c r="B98" s="155"/>
      <c r="C98" s="156"/>
      <c r="D98" s="157" t="s">
        <v>2641</v>
      </c>
      <c r="E98" s="158"/>
      <c r="F98" s="158"/>
      <c r="G98" s="158"/>
      <c r="H98" s="158"/>
      <c r="I98" s="158"/>
      <c r="J98" s="159">
        <f>J174</f>
        <v>0</v>
      </c>
      <c r="K98" s="156"/>
      <c r="L98" s="160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200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26" t="str">
        <f>E7</f>
        <v>BRNO, ZELNÁ - SPLAŠKOVÁ KANALIZACE</v>
      </c>
      <c r="F108" s="327"/>
      <c r="G108" s="327"/>
      <c r="H108" s="32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145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77" t="str">
        <f>E9</f>
        <v>90 - OSTATNÍ NÁKLADY</v>
      </c>
      <c r="F110" s="329"/>
      <c r="G110" s="329"/>
      <c r="H110" s="329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Brno</v>
      </c>
      <c r="G112" s="37"/>
      <c r="H112" s="37"/>
      <c r="I112" s="30" t="s">
        <v>22</v>
      </c>
      <c r="J112" s="67" t="str">
        <f>IF(J12="","",J12)</f>
        <v>24. 4. 2020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Statutární město Brno</v>
      </c>
      <c r="G114" s="37"/>
      <c r="H114" s="37"/>
      <c r="I114" s="30" t="s">
        <v>30</v>
      </c>
      <c r="J114" s="33" t="str">
        <f>E21</f>
        <v>PROVO spol. s 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28</v>
      </c>
      <c r="D115" s="37"/>
      <c r="E115" s="37"/>
      <c r="F115" s="28" t="str">
        <f>IF(E18="","",E18)</f>
        <v>Vyplň údaj</v>
      </c>
      <c r="G115" s="37"/>
      <c r="H115" s="37"/>
      <c r="I115" s="30" t="s">
        <v>33</v>
      </c>
      <c r="J115" s="33" t="str">
        <f>E24</f>
        <v xml:space="preserve"> Obrtel M.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166"/>
      <c r="B117" s="167"/>
      <c r="C117" s="168" t="s">
        <v>201</v>
      </c>
      <c r="D117" s="169" t="s">
        <v>62</v>
      </c>
      <c r="E117" s="169" t="s">
        <v>58</v>
      </c>
      <c r="F117" s="169" t="s">
        <v>59</v>
      </c>
      <c r="G117" s="169" t="s">
        <v>202</v>
      </c>
      <c r="H117" s="169" t="s">
        <v>203</v>
      </c>
      <c r="I117" s="169" t="s">
        <v>204</v>
      </c>
      <c r="J117" s="169" t="s">
        <v>189</v>
      </c>
      <c r="K117" s="170" t="s">
        <v>205</v>
      </c>
      <c r="L117" s="171"/>
      <c r="M117" s="76" t="s">
        <v>1</v>
      </c>
      <c r="N117" s="77" t="s">
        <v>41</v>
      </c>
      <c r="O117" s="77" t="s">
        <v>206</v>
      </c>
      <c r="P117" s="77" t="s">
        <v>207</v>
      </c>
      <c r="Q117" s="77" t="s">
        <v>208</v>
      </c>
      <c r="R117" s="77" t="s">
        <v>209</v>
      </c>
      <c r="S117" s="77" t="s">
        <v>210</v>
      </c>
      <c r="T117" s="78" t="s">
        <v>211</v>
      </c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</row>
    <row r="118" spans="1:63" s="2" customFormat="1" ht="22.9" customHeight="1">
      <c r="A118" s="35"/>
      <c r="B118" s="36"/>
      <c r="C118" s="83" t="s">
        <v>212</v>
      </c>
      <c r="D118" s="37"/>
      <c r="E118" s="37"/>
      <c r="F118" s="37"/>
      <c r="G118" s="37"/>
      <c r="H118" s="37"/>
      <c r="I118" s="37"/>
      <c r="J118" s="172">
        <f>BK118</f>
        <v>0</v>
      </c>
      <c r="K118" s="37"/>
      <c r="L118" s="40"/>
      <c r="M118" s="79"/>
      <c r="N118" s="173"/>
      <c r="O118" s="80"/>
      <c r="P118" s="174">
        <f>P119+P174</f>
        <v>0</v>
      </c>
      <c r="Q118" s="80"/>
      <c r="R118" s="174">
        <f>R119+R174</f>
        <v>0</v>
      </c>
      <c r="S118" s="80"/>
      <c r="T118" s="175">
        <f>T119+T174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76</v>
      </c>
      <c r="AU118" s="18" t="s">
        <v>191</v>
      </c>
      <c r="BK118" s="176">
        <f>BK119+BK174</f>
        <v>0</v>
      </c>
    </row>
    <row r="119" spans="2:63" s="12" customFormat="1" ht="25.9" customHeight="1">
      <c r="B119" s="177"/>
      <c r="C119" s="178"/>
      <c r="D119" s="179" t="s">
        <v>76</v>
      </c>
      <c r="E119" s="180" t="s">
        <v>2642</v>
      </c>
      <c r="F119" s="180" t="s">
        <v>2624</v>
      </c>
      <c r="G119" s="178"/>
      <c r="H119" s="178"/>
      <c r="I119" s="181"/>
      <c r="J119" s="182">
        <f>BK119</f>
        <v>0</v>
      </c>
      <c r="K119" s="178"/>
      <c r="L119" s="183"/>
      <c r="M119" s="184"/>
      <c r="N119" s="185"/>
      <c r="O119" s="185"/>
      <c r="P119" s="186">
        <f>SUM(P120:P173)</f>
        <v>0</v>
      </c>
      <c r="Q119" s="185"/>
      <c r="R119" s="186">
        <f>SUM(R120:R173)</f>
        <v>0</v>
      </c>
      <c r="S119" s="185"/>
      <c r="T119" s="187">
        <f>SUM(T120:T173)</f>
        <v>0</v>
      </c>
      <c r="AR119" s="188" t="s">
        <v>222</v>
      </c>
      <c r="AT119" s="189" t="s">
        <v>76</v>
      </c>
      <c r="AU119" s="189" t="s">
        <v>77</v>
      </c>
      <c r="AY119" s="188" t="s">
        <v>215</v>
      </c>
      <c r="BK119" s="190">
        <f>SUM(BK120:BK173)</f>
        <v>0</v>
      </c>
    </row>
    <row r="120" spans="1:65" s="2" customFormat="1" ht="16.5" customHeight="1">
      <c r="A120" s="35"/>
      <c r="B120" s="36"/>
      <c r="C120" s="193" t="s">
        <v>84</v>
      </c>
      <c r="D120" s="193" t="s">
        <v>217</v>
      </c>
      <c r="E120" s="194" t="s">
        <v>2643</v>
      </c>
      <c r="F120" s="195" t="s">
        <v>2644</v>
      </c>
      <c r="G120" s="196" t="s">
        <v>2542</v>
      </c>
      <c r="H120" s="197">
        <v>1</v>
      </c>
      <c r="I120" s="198"/>
      <c r="J120" s="199">
        <f>ROUND(I120*H120,2)</f>
        <v>0</v>
      </c>
      <c r="K120" s="195" t="s">
        <v>221</v>
      </c>
      <c r="L120" s="40"/>
      <c r="M120" s="200" t="s">
        <v>1</v>
      </c>
      <c r="N120" s="201" t="s">
        <v>42</v>
      </c>
      <c r="O120" s="72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4" t="s">
        <v>2609</v>
      </c>
      <c r="AT120" s="204" t="s">
        <v>217</v>
      </c>
      <c r="AU120" s="204" t="s">
        <v>84</v>
      </c>
      <c r="AY120" s="18" t="s">
        <v>215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18" t="s">
        <v>84</v>
      </c>
      <c r="BK120" s="205">
        <f>ROUND(I120*H120,2)</f>
        <v>0</v>
      </c>
      <c r="BL120" s="18" t="s">
        <v>2609</v>
      </c>
      <c r="BM120" s="204" t="s">
        <v>222</v>
      </c>
    </row>
    <row r="121" spans="1:65" s="2" customFormat="1" ht="24.2" customHeight="1">
      <c r="A121" s="35"/>
      <c r="B121" s="36"/>
      <c r="C121" s="193" t="s">
        <v>86</v>
      </c>
      <c r="D121" s="193" t="s">
        <v>217</v>
      </c>
      <c r="E121" s="194" t="s">
        <v>2645</v>
      </c>
      <c r="F121" s="195" t="s">
        <v>2646</v>
      </c>
      <c r="G121" s="196" t="s">
        <v>2542</v>
      </c>
      <c r="H121" s="197">
        <v>1</v>
      </c>
      <c r="I121" s="198"/>
      <c r="J121" s="199">
        <f>ROUND(I121*H121,2)</f>
        <v>0</v>
      </c>
      <c r="K121" s="195" t="s">
        <v>221</v>
      </c>
      <c r="L121" s="40"/>
      <c r="M121" s="200" t="s">
        <v>1</v>
      </c>
      <c r="N121" s="201" t="s">
        <v>42</v>
      </c>
      <c r="O121" s="72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4" t="s">
        <v>2609</v>
      </c>
      <c r="AT121" s="204" t="s">
        <v>217</v>
      </c>
      <c r="AU121" s="204" t="s">
        <v>84</v>
      </c>
      <c r="AY121" s="18" t="s">
        <v>215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18" t="s">
        <v>84</v>
      </c>
      <c r="BK121" s="205">
        <f>ROUND(I121*H121,2)</f>
        <v>0</v>
      </c>
      <c r="BL121" s="18" t="s">
        <v>2609</v>
      </c>
      <c r="BM121" s="204" t="s">
        <v>261</v>
      </c>
    </row>
    <row r="122" spans="1:65" s="2" customFormat="1" ht="16.5" customHeight="1">
      <c r="A122" s="35"/>
      <c r="B122" s="36"/>
      <c r="C122" s="193" t="s">
        <v>95</v>
      </c>
      <c r="D122" s="193" t="s">
        <v>217</v>
      </c>
      <c r="E122" s="194" t="s">
        <v>2647</v>
      </c>
      <c r="F122" s="195" t="s">
        <v>2648</v>
      </c>
      <c r="G122" s="196" t="s">
        <v>2542</v>
      </c>
      <c r="H122" s="197">
        <v>1</v>
      </c>
      <c r="I122" s="198"/>
      <c r="J122" s="199">
        <f>ROUND(I122*H122,2)</f>
        <v>0</v>
      </c>
      <c r="K122" s="195" t="s">
        <v>221</v>
      </c>
      <c r="L122" s="40"/>
      <c r="M122" s="200" t="s">
        <v>1</v>
      </c>
      <c r="N122" s="201" t="s">
        <v>42</v>
      </c>
      <c r="O122" s="72"/>
      <c r="P122" s="202">
        <f>O122*H122</f>
        <v>0</v>
      </c>
      <c r="Q122" s="202">
        <v>0</v>
      </c>
      <c r="R122" s="202">
        <f>Q122*H122</f>
        <v>0</v>
      </c>
      <c r="S122" s="202">
        <v>0</v>
      </c>
      <c r="T122" s="203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2609</v>
      </c>
      <c r="AT122" s="204" t="s">
        <v>217</v>
      </c>
      <c r="AU122" s="204" t="s">
        <v>84</v>
      </c>
      <c r="AY122" s="18" t="s">
        <v>215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8" t="s">
        <v>84</v>
      </c>
      <c r="BK122" s="205">
        <f>ROUND(I122*H122,2)</f>
        <v>0</v>
      </c>
      <c r="BL122" s="18" t="s">
        <v>2609</v>
      </c>
      <c r="BM122" s="204" t="s">
        <v>2649</v>
      </c>
    </row>
    <row r="123" spans="1:65" s="2" customFormat="1" ht="21.75" customHeight="1">
      <c r="A123" s="35"/>
      <c r="B123" s="36"/>
      <c r="C123" s="193" t="s">
        <v>222</v>
      </c>
      <c r="D123" s="193" t="s">
        <v>217</v>
      </c>
      <c r="E123" s="194" t="s">
        <v>2650</v>
      </c>
      <c r="F123" s="195" t="s">
        <v>2651</v>
      </c>
      <c r="G123" s="196" t="s">
        <v>2542</v>
      </c>
      <c r="H123" s="197">
        <v>1</v>
      </c>
      <c r="I123" s="198"/>
      <c r="J123" s="199">
        <f>ROUND(I123*H123,2)</f>
        <v>0</v>
      </c>
      <c r="K123" s="195" t="s">
        <v>221</v>
      </c>
      <c r="L123" s="40"/>
      <c r="M123" s="200" t="s">
        <v>1</v>
      </c>
      <c r="N123" s="201" t="s">
        <v>42</v>
      </c>
      <c r="O123" s="72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4" t="s">
        <v>2609</v>
      </c>
      <c r="AT123" s="204" t="s">
        <v>217</v>
      </c>
      <c r="AU123" s="204" t="s">
        <v>84</v>
      </c>
      <c r="AY123" s="18" t="s">
        <v>215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8" t="s">
        <v>84</v>
      </c>
      <c r="BK123" s="205">
        <f>ROUND(I123*H123,2)</f>
        <v>0</v>
      </c>
      <c r="BL123" s="18" t="s">
        <v>2609</v>
      </c>
      <c r="BM123" s="204" t="s">
        <v>8</v>
      </c>
    </row>
    <row r="124" spans="2:51" s="13" customFormat="1" ht="11.25">
      <c r="B124" s="206"/>
      <c r="C124" s="207"/>
      <c r="D124" s="208" t="s">
        <v>224</v>
      </c>
      <c r="E124" s="209" t="s">
        <v>1</v>
      </c>
      <c r="F124" s="210" t="s">
        <v>2652</v>
      </c>
      <c r="G124" s="207"/>
      <c r="H124" s="209" t="s">
        <v>1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224</v>
      </c>
      <c r="AU124" s="216" t="s">
        <v>84</v>
      </c>
      <c r="AV124" s="13" t="s">
        <v>84</v>
      </c>
      <c r="AW124" s="13" t="s">
        <v>32</v>
      </c>
      <c r="AX124" s="13" t="s">
        <v>77</v>
      </c>
      <c r="AY124" s="216" t="s">
        <v>215</v>
      </c>
    </row>
    <row r="125" spans="2:51" s="13" customFormat="1" ht="11.25">
      <c r="B125" s="206"/>
      <c r="C125" s="207"/>
      <c r="D125" s="208" t="s">
        <v>224</v>
      </c>
      <c r="E125" s="209" t="s">
        <v>1</v>
      </c>
      <c r="F125" s="210" t="s">
        <v>2653</v>
      </c>
      <c r="G125" s="207"/>
      <c r="H125" s="209" t="s">
        <v>1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224</v>
      </c>
      <c r="AU125" s="216" t="s">
        <v>84</v>
      </c>
      <c r="AV125" s="13" t="s">
        <v>84</v>
      </c>
      <c r="AW125" s="13" t="s">
        <v>32</v>
      </c>
      <c r="AX125" s="13" t="s">
        <v>77</v>
      </c>
      <c r="AY125" s="216" t="s">
        <v>215</v>
      </c>
    </row>
    <row r="126" spans="2:51" s="13" customFormat="1" ht="11.25">
      <c r="B126" s="206"/>
      <c r="C126" s="207"/>
      <c r="D126" s="208" t="s">
        <v>224</v>
      </c>
      <c r="E126" s="209" t="s">
        <v>1</v>
      </c>
      <c r="F126" s="210" t="s">
        <v>2654</v>
      </c>
      <c r="G126" s="207"/>
      <c r="H126" s="209" t="s">
        <v>1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224</v>
      </c>
      <c r="AU126" s="216" t="s">
        <v>84</v>
      </c>
      <c r="AV126" s="13" t="s">
        <v>84</v>
      </c>
      <c r="AW126" s="13" t="s">
        <v>32</v>
      </c>
      <c r="AX126" s="13" t="s">
        <v>77</v>
      </c>
      <c r="AY126" s="216" t="s">
        <v>215</v>
      </c>
    </row>
    <row r="127" spans="2:51" s="13" customFormat="1" ht="22.5">
      <c r="B127" s="206"/>
      <c r="C127" s="207"/>
      <c r="D127" s="208" t="s">
        <v>224</v>
      </c>
      <c r="E127" s="209" t="s">
        <v>1</v>
      </c>
      <c r="F127" s="210" t="s">
        <v>2655</v>
      </c>
      <c r="G127" s="207"/>
      <c r="H127" s="209" t="s">
        <v>1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224</v>
      </c>
      <c r="AU127" s="216" t="s">
        <v>84</v>
      </c>
      <c r="AV127" s="13" t="s">
        <v>84</v>
      </c>
      <c r="AW127" s="13" t="s">
        <v>32</v>
      </c>
      <c r="AX127" s="13" t="s">
        <v>77</v>
      </c>
      <c r="AY127" s="216" t="s">
        <v>215</v>
      </c>
    </row>
    <row r="128" spans="2:51" s="13" customFormat="1" ht="11.25">
      <c r="B128" s="206"/>
      <c r="C128" s="207"/>
      <c r="D128" s="208" t="s">
        <v>224</v>
      </c>
      <c r="E128" s="209" t="s">
        <v>1</v>
      </c>
      <c r="F128" s="210" t="s">
        <v>2656</v>
      </c>
      <c r="G128" s="207"/>
      <c r="H128" s="209" t="s">
        <v>1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224</v>
      </c>
      <c r="AU128" s="216" t="s">
        <v>84</v>
      </c>
      <c r="AV128" s="13" t="s">
        <v>84</v>
      </c>
      <c r="AW128" s="13" t="s">
        <v>32</v>
      </c>
      <c r="AX128" s="13" t="s">
        <v>77</v>
      </c>
      <c r="AY128" s="216" t="s">
        <v>215</v>
      </c>
    </row>
    <row r="129" spans="2:51" s="13" customFormat="1" ht="33.75">
      <c r="B129" s="206"/>
      <c r="C129" s="207"/>
      <c r="D129" s="208" t="s">
        <v>224</v>
      </c>
      <c r="E129" s="209" t="s">
        <v>1</v>
      </c>
      <c r="F129" s="210" t="s">
        <v>2657</v>
      </c>
      <c r="G129" s="207"/>
      <c r="H129" s="209" t="s">
        <v>1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224</v>
      </c>
      <c r="AU129" s="216" t="s">
        <v>84</v>
      </c>
      <c r="AV129" s="13" t="s">
        <v>84</v>
      </c>
      <c r="AW129" s="13" t="s">
        <v>32</v>
      </c>
      <c r="AX129" s="13" t="s">
        <v>77</v>
      </c>
      <c r="AY129" s="216" t="s">
        <v>215</v>
      </c>
    </row>
    <row r="130" spans="2:51" s="13" customFormat="1" ht="22.5">
      <c r="B130" s="206"/>
      <c r="C130" s="207"/>
      <c r="D130" s="208" t="s">
        <v>224</v>
      </c>
      <c r="E130" s="209" t="s">
        <v>1</v>
      </c>
      <c r="F130" s="210" t="s">
        <v>2658</v>
      </c>
      <c r="G130" s="207"/>
      <c r="H130" s="209" t="s">
        <v>1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224</v>
      </c>
      <c r="AU130" s="216" t="s">
        <v>84</v>
      </c>
      <c r="AV130" s="13" t="s">
        <v>84</v>
      </c>
      <c r="AW130" s="13" t="s">
        <v>32</v>
      </c>
      <c r="AX130" s="13" t="s">
        <v>77</v>
      </c>
      <c r="AY130" s="216" t="s">
        <v>215</v>
      </c>
    </row>
    <row r="131" spans="2:51" s="13" customFormat="1" ht="22.5">
      <c r="B131" s="206"/>
      <c r="C131" s="207"/>
      <c r="D131" s="208" t="s">
        <v>224</v>
      </c>
      <c r="E131" s="209" t="s">
        <v>1</v>
      </c>
      <c r="F131" s="210" t="s">
        <v>2659</v>
      </c>
      <c r="G131" s="207"/>
      <c r="H131" s="209" t="s">
        <v>1</v>
      </c>
      <c r="I131" s="211"/>
      <c r="J131" s="207"/>
      <c r="K131" s="207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224</v>
      </c>
      <c r="AU131" s="216" t="s">
        <v>84</v>
      </c>
      <c r="AV131" s="13" t="s">
        <v>84</v>
      </c>
      <c r="AW131" s="13" t="s">
        <v>32</v>
      </c>
      <c r="AX131" s="13" t="s">
        <v>77</v>
      </c>
      <c r="AY131" s="216" t="s">
        <v>215</v>
      </c>
    </row>
    <row r="132" spans="2:51" s="13" customFormat="1" ht="22.5">
      <c r="B132" s="206"/>
      <c r="C132" s="207"/>
      <c r="D132" s="208" t="s">
        <v>224</v>
      </c>
      <c r="E132" s="209" t="s">
        <v>1</v>
      </c>
      <c r="F132" s="210" t="s">
        <v>2660</v>
      </c>
      <c r="G132" s="207"/>
      <c r="H132" s="209" t="s">
        <v>1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224</v>
      </c>
      <c r="AU132" s="216" t="s">
        <v>84</v>
      </c>
      <c r="AV132" s="13" t="s">
        <v>84</v>
      </c>
      <c r="AW132" s="13" t="s">
        <v>32</v>
      </c>
      <c r="AX132" s="13" t="s">
        <v>77</v>
      </c>
      <c r="AY132" s="216" t="s">
        <v>215</v>
      </c>
    </row>
    <row r="133" spans="2:51" s="13" customFormat="1" ht="22.5">
      <c r="B133" s="206"/>
      <c r="C133" s="207"/>
      <c r="D133" s="208" t="s">
        <v>224</v>
      </c>
      <c r="E133" s="209" t="s">
        <v>1</v>
      </c>
      <c r="F133" s="210" t="s">
        <v>2661</v>
      </c>
      <c r="G133" s="207"/>
      <c r="H133" s="209" t="s">
        <v>1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224</v>
      </c>
      <c r="AU133" s="216" t="s">
        <v>84</v>
      </c>
      <c r="AV133" s="13" t="s">
        <v>84</v>
      </c>
      <c r="AW133" s="13" t="s">
        <v>32</v>
      </c>
      <c r="AX133" s="13" t="s">
        <v>77</v>
      </c>
      <c r="AY133" s="216" t="s">
        <v>215</v>
      </c>
    </row>
    <row r="134" spans="2:51" s="13" customFormat="1" ht="22.5">
      <c r="B134" s="206"/>
      <c r="C134" s="207"/>
      <c r="D134" s="208" t="s">
        <v>224</v>
      </c>
      <c r="E134" s="209" t="s">
        <v>1</v>
      </c>
      <c r="F134" s="210" t="s">
        <v>2662</v>
      </c>
      <c r="G134" s="207"/>
      <c r="H134" s="209" t="s">
        <v>1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224</v>
      </c>
      <c r="AU134" s="216" t="s">
        <v>84</v>
      </c>
      <c r="AV134" s="13" t="s">
        <v>84</v>
      </c>
      <c r="AW134" s="13" t="s">
        <v>32</v>
      </c>
      <c r="AX134" s="13" t="s">
        <v>77</v>
      </c>
      <c r="AY134" s="216" t="s">
        <v>215</v>
      </c>
    </row>
    <row r="135" spans="2:51" s="13" customFormat="1" ht="22.5">
      <c r="B135" s="206"/>
      <c r="C135" s="207"/>
      <c r="D135" s="208" t="s">
        <v>224</v>
      </c>
      <c r="E135" s="209" t="s">
        <v>1</v>
      </c>
      <c r="F135" s="210" t="s">
        <v>2663</v>
      </c>
      <c r="G135" s="207"/>
      <c r="H135" s="209" t="s">
        <v>1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224</v>
      </c>
      <c r="AU135" s="216" t="s">
        <v>84</v>
      </c>
      <c r="AV135" s="13" t="s">
        <v>84</v>
      </c>
      <c r="AW135" s="13" t="s">
        <v>32</v>
      </c>
      <c r="AX135" s="13" t="s">
        <v>77</v>
      </c>
      <c r="AY135" s="216" t="s">
        <v>215</v>
      </c>
    </row>
    <row r="136" spans="2:51" s="13" customFormat="1" ht="33.75">
      <c r="B136" s="206"/>
      <c r="C136" s="207"/>
      <c r="D136" s="208" t="s">
        <v>224</v>
      </c>
      <c r="E136" s="209" t="s">
        <v>1</v>
      </c>
      <c r="F136" s="210" t="s">
        <v>2664</v>
      </c>
      <c r="G136" s="207"/>
      <c r="H136" s="209" t="s">
        <v>1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224</v>
      </c>
      <c r="AU136" s="216" t="s">
        <v>84</v>
      </c>
      <c r="AV136" s="13" t="s">
        <v>84</v>
      </c>
      <c r="AW136" s="13" t="s">
        <v>32</v>
      </c>
      <c r="AX136" s="13" t="s">
        <v>77</v>
      </c>
      <c r="AY136" s="216" t="s">
        <v>215</v>
      </c>
    </row>
    <row r="137" spans="2:51" s="14" customFormat="1" ht="11.25">
      <c r="B137" s="217"/>
      <c r="C137" s="218"/>
      <c r="D137" s="208" t="s">
        <v>224</v>
      </c>
      <c r="E137" s="219" t="s">
        <v>1</v>
      </c>
      <c r="F137" s="220" t="s">
        <v>84</v>
      </c>
      <c r="G137" s="218"/>
      <c r="H137" s="221">
        <v>1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224</v>
      </c>
      <c r="AU137" s="227" t="s">
        <v>84</v>
      </c>
      <c r="AV137" s="14" t="s">
        <v>86</v>
      </c>
      <c r="AW137" s="14" t="s">
        <v>32</v>
      </c>
      <c r="AX137" s="14" t="s">
        <v>84</v>
      </c>
      <c r="AY137" s="227" t="s">
        <v>215</v>
      </c>
    </row>
    <row r="138" spans="1:65" s="2" customFormat="1" ht="24.2" customHeight="1">
      <c r="A138" s="35"/>
      <c r="B138" s="36"/>
      <c r="C138" s="193" t="s">
        <v>246</v>
      </c>
      <c r="D138" s="193" t="s">
        <v>217</v>
      </c>
      <c r="E138" s="194" t="s">
        <v>2665</v>
      </c>
      <c r="F138" s="195" t="s">
        <v>2666</v>
      </c>
      <c r="G138" s="196" t="s">
        <v>2542</v>
      </c>
      <c r="H138" s="197">
        <v>1</v>
      </c>
      <c r="I138" s="198"/>
      <c r="J138" s="199">
        <f>ROUND(I138*H138,2)</f>
        <v>0</v>
      </c>
      <c r="K138" s="195" t="s">
        <v>221</v>
      </c>
      <c r="L138" s="40"/>
      <c r="M138" s="200" t="s">
        <v>1</v>
      </c>
      <c r="N138" s="201" t="s">
        <v>42</v>
      </c>
      <c r="O138" s="72"/>
      <c r="P138" s="202">
        <f>O138*H138</f>
        <v>0</v>
      </c>
      <c r="Q138" s="202">
        <v>0</v>
      </c>
      <c r="R138" s="202">
        <f>Q138*H138</f>
        <v>0</v>
      </c>
      <c r="S138" s="202">
        <v>0</v>
      </c>
      <c r="T138" s="20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4" t="s">
        <v>2609</v>
      </c>
      <c r="AT138" s="204" t="s">
        <v>217</v>
      </c>
      <c r="AU138" s="204" t="s">
        <v>84</v>
      </c>
      <c r="AY138" s="18" t="s">
        <v>215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18" t="s">
        <v>84</v>
      </c>
      <c r="BK138" s="205">
        <f>ROUND(I138*H138,2)</f>
        <v>0</v>
      </c>
      <c r="BL138" s="18" t="s">
        <v>2609</v>
      </c>
      <c r="BM138" s="204" t="s">
        <v>2667</v>
      </c>
    </row>
    <row r="139" spans="1:65" s="2" customFormat="1" ht="16.5" customHeight="1">
      <c r="A139" s="35"/>
      <c r="B139" s="36"/>
      <c r="C139" s="193" t="s">
        <v>250</v>
      </c>
      <c r="D139" s="193" t="s">
        <v>217</v>
      </c>
      <c r="E139" s="194" t="s">
        <v>2668</v>
      </c>
      <c r="F139" s="195" t="s">
        <v>2669</v>
      </c>
      <c r="G139" s="196" t="s">
        <v>220</v>
      </c>
      <c r="H139" s="197">
        <v>1490.8</v>
      </c>
      <c r="I139" s="198"/>
      <c r="J139" s="199">
        <f>ROUND(I139*H139,2)</f>
        <v>0</v>
      </c>
      <c r="K139" s="195" t="s">
        <v>221</v>
      </c>
      <c r="L139" s="40"/>
      <c r="M139" s="200" t="s">
        <v>1</v>
      </c>
      <c r="N139" s="201" t="s">
        <v>42</v>
      </c>
      <c r="O139" s="72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2609</v>
      </c>
      <c r="AT139" s="204" t="s">
        <v>217</v>
      </c>
      <c r="AU139" s="204" t="s">
        <v>84</v>
      </c>
      <c r="AY139" s="18" t="s">
        <v>215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8" t="s">
        <v>84</v>
      </c>
      <c r="BK139" s="205">
        <f>ROUND(I139*H139,2)</f>
        <v>0</v>
      </c>
      <c r="BL139" s="18" t="s">
        <v>2609</v>
      </c>
      <c r="BM139" s="204" t="s">
        <v>2670</v>
      </c>
    </row>
    <row r="140" spans="2:51" s="14" customFormat="1" ht="11.25">
      <c r="B140" s="217"/>
      <c r="C140" s="218"/>
      <c r="D140" s="208" t="s">
        <v>224</v>
      </c>
      <c r="E140" s="219" t="s">
        <v>1</v>
      </c>
      <c r="F140" s="220" t="s">
        <v>2671</v>
      </c>
      <c r="G140" s="218"/>
      <c r="H140" s="221">
        <v>1244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224</v>
      </c>
      <c r="AU140" s="227" t="s">
        <v>84</v>
      </c>
      <c r="AV140" s="14" t="s">
        <v>86</v>
      </c>
      <c r="AW140" s="14" t="s">
        <v>32</v>
      </c>
      <c r="AX140" s="14" t="s">
        <v>77</v>
      </c>
      <c r="AY140" s="227" t="s">
        <v>215</v>
      </c>
    </row>
    <row r="141" spans="2:51" s="14" customFormat="1" ht="11.25">
      <c r="B141" s="217"/>
      <c r="C141" s="218"/>
      <c r="D141" s="208" t="s">
        <v>224</v>
      </c>
      <c r="E141" s="219" t="s">
        <v>1</v>
      </c>
      <c r="F141" s="220" t="s">
        <v>2672</v>
      </c>
      <c r="G141" s="218"/>
      <c r="H141" s="221">
        <v>246.8</v>
      </c>
      <c r="I141" s="222"/>
      <c r="J141" s="218"/>
      <c r="K141" s="218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224</v>
      </c>
      <c r="AU141" s="227" t="s">
        <v>84</v>
      </c>
      <c r="AV141" s="14" t="s">
        <v>86</v>
      </c>
      <c r="AW141" s="14" t="s">
        <v>32</v>
      </c>
      <c r="AX141" s="14" t="s">
        <v>77</v>
      </c>
      <c r="AY141" s="227" t="s">
        <v>215</v>
      </c>
    </row>
    <row r="142" spans="2:51" s="15" customFormat="1" ht="11.25">
      <c r="B142" s="228"/>
      <c r="C142" s="229"/>
      <c r="D142" s="208" t="s">
        <v>224</v>
      </c>
      <c r="E142" s="230" t="s">
        <v>1</v>
      </c>
      <c r="F142" s="231" t="s">
        <v>227</v>
      </c>
      <c r="G142" s="229"/>
      <c r="H142" s="232">
        <v>1490.8</v>
      </c>
      <c r="I142" s="233"/>
      <c r="J142" s="229"/>
      <c r="K142" s="229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224</v>
      </c>
      <c r="AU142" s="238" t="s">
        <v>84</v>
      </c>
      <c r="AV142" s="15" t="s">
        <v>222</v>
      </c>
      <c r="AW142" s="15" t="s">
        <v>32</v>
      </c>
      <c r="AX142" s="15" t="s">
        <v>84</v>
      </c>
      <c r="AY142" s="238" t="s">
        <v>215</v>
      </c>
    </row>
    <row r="143" spans="1:65" s="2" customFormat="1" ht="24.2" customHeight="1">
      <c r="A143" s="35"/>
      <c r="B143" s="36"/>
      <c r="C143" s="193" t="s">
        <v>255</v>
      </c>
      <c r="D143" s="193" t="s">
        <v>217</v>
      </c>
      <c r="E143" s="194" t="s">
        <v>2673</v>
      </c>
      <c r="F143" s="195" t="s">
        <v>2674</v>
      </c>
      <c r="G143" s="196" t="s">
        <v>2542</v>
      </c>
      <c r="H143" s="197">
        <v>1</v>
      </c>
      <c r="I143" s="198"/>
      <c r="J143" s="199">
        <f aca="true" t="shared" si="0" ref="J143:J156">ROUND(I143*H143,2)</f>
        <v>0</v>
      </c>
      <c r="K143" s="195" t="s">
        <v>221</v>
      </c>
      <c r="L143" s="40"/>
      <c r="M143" s="200" t="s">
        <v>1</v>
      </c>
      <c r="N143" s="201" t="s">
        <v>42</v>
      </c>
      <c r="O143" s="72"/>
      <c r="P143" s="202">
        <f aca="true" t="shared" si="1" ref="P143:P156">O143*H143</f>
        <v>0</v>
      </c>
      <c r="Q143" s="202">
        <v>0</v>
      </c>
      <c r="R143" s="202">
        <f aca="true" t="shared" si="2" ref="R143:R156">Q143*H143</f>
        <v>0</v>
      </c>
      <c r="S143" s="202">
        <v>0</v>
      </c>
      <c r="T143" s="203">
        <f aca="true" t="shared" si="3" ref="T143:T156"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2609</v>
      </c>
      <c r="AT143" s="204" t="s">
        <v>217</v>
      </c>
      <c r="AU143" s="204" t="s">
        <v>84</v>
      </c>
      <c r="AY143" s="18" t="s">
        <v>215</v>
      </c>
      <c r="BE143" s="205">
        <f aca="true" t="shared" si="4" ref="BE143:BE156">IF(N143="základní",J143,0)</f>
        <v>0</v>
      </c>
      <c r="BF143" s="205">
        <f aca="true" t="shared" si="5" ref="BF143:BF156">IF(N143="snížená",J143,0)</f>
        <v>0</v>
      </c>
      <c r="BG143" s="205">
        <f aca="true" t="shared" si="6" ref="BG143:BG156">IF(N143="zákl. přenesená",J143,0)</f>
        <v>0</v>
      </c>
      <c r="BH143" s="205">
        <f aca="true" t="shared" si="7" ref="BH143:BH156">IF(N143="sníž. přenesená",J143,0)</f>
        <v>0</v>
      </c>
      <c r="BI143" s="205">
        <f aca="true" t="shared" si="8" ref="BI143:BI156">IF(N143="nulová",J143,0)</f>
        <v>0</v>
      </c>
      <c r="BJ143" s="18" t="s">
        <v>84</v>
      </c>
      <c r="BK143" s="205">
        <f aca="true" t="shared" si="9" ref="BK143:BK156">ROUND(I143*H143,2)</f>
        <v>0</v>
      </c>
      <c r="BL143" s="18" t="s">
        <v>2609</v>
      </c>
      <c r="BM143" s="204" t="s">
        <v>384</v>
      </c>
    </row>
    <row r="144" spans="1:65" s="2" customFormat="1" ht="21.75" customHeight="1">
      <c r="A144" s="35"/>
      <c r="B144" s="36"/>
      <c r="C144" s="193" t="s">
        <v>261</v>
      </c>
      <c r="D144" s="193" t="s">
        <v>217</v>
      </c>
      <c r="E144" s="194" t="s">
        <v>2675</v>
      </c>
      <c r="F144" s="195" t="s">
        <v>2676</v>
      </c>
      <c r="G144" s="196" t="s">
        <v>2542</v>
      </c>
      <c r="H144" s="197">
        <v>1</v>
      </c>
      <c r="I144" s="198"/>
      <c r="J144" s="199">
        <f t="shared" si="0"/>
        <v>0</v>
      </c>
      <c r="K144" s="195" t="s">
        <v>221</v>
      </c>
      <c r="L144" s="40"/>
      <c r="M144" s="200" t="s">
        <v>1</v>
      </c>
      <c r="N144" s="201" t="s">
        <v>42</v>
      </c>
      <c r="O144" s="72"/>
      <c r="P144" s="202">
        <f t="shared" si="1"/>
        <v>0</v>
      </c>
      <c r="Q144" s="202">
        <v>0</v>
      </c>
      <c r="R144" s="202">
        <f t="shared" si="2"/>
        <v>0</v>
      </c>
      <c r="S144" s="202">
        <v>0</v>
      </c>
      <c r="T144" s="203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2609</v>
      </c>
      <c r="AT144" s="204" t="s">
        <v>217</v>
      </c>
      <c r="AU144" s="204" t="s">
        <v>84</v>
      </c>
      <c r="AY144" s="18" t="s">
        <v>215</v>
      </c>
      <c r="BE144" s="205">
        <f t="shared" si="4"/>
        <v>0</v>
      </c>
      <c r="BF144" s="205">
        <f t="shared" si="5"/>
        <v>0</v>
      </c>
      <c r="BG144" s="205">
        <f t="shared" si="6"/>
        <v>0</v>
      </c>
      <c r="BH144" s="205">
        <f t="shared" si="7"/>
        <v>0</v>
      </c>
      <c r="BI144" s="205">
        <f t="shared" si="8"/>
        <v>0</v>
      </c>
      <c r="BJ144" s="18" t="s">
        <v>84</v>
      </c>
      <c r="BK144" s="205">
        <f t="shared" si="9"/>
        <v>0</v>
      </c>
      <c r="BL144" s="18" t="s">
        <v>2609</v>
      </c>
      <c r="BM144" s="204" t="s">
        <v>439</v>
      </c>
    </row>
    <row r="145" spans="1:65" s="2" customFormat="1" ht="24.2" customHeight="1">
      <c r="A145" s="35"/>
      <c r="B145" s="36"/>
      <c r="C145" s="193" t="s">
        <v>265</v>
      </c>
      <c r="D145" s="193" t="s">
        <v>217</v>
      </c>
      <c r="E145" s="194" t="s">
        <v>2677</v>
      </c>
      <c r="F145" s="195" t="s">
        <v>2678</v>
      </c>
      <c r="G145" s="196" t="s">
        <v>2542</v>
      </c>
      <c r="H145" s="197">
        <v>1</v>
      </c>
      <c r="I145" s="198"/>
      <c r="J145" s="199">
        <f t="shared" si="0"/>
        <v>0</v>
      </c>
      <c r="K145" s="195" t="s">
        <v>221</v>
      </c>
      <c r="L145" s="40"/>
      <c r="M145" s="200" t="s">
        <v>1</v>
      </c>
      <c r="N145" s="201" t="s">
        <v>42</v>
      </c>
      <c r="O145" s="72"/>
      <c r="P145" s="202">
        <f t="shared" si="1"/>
        <v>0</v>
      </c>
      <c r="Q145" s="202">
        <v>0</v>
      </c>
      <c r="R145" s="202">
        <f t="shared" si="2"/>
        <v>0</v>
      </c>
      <c r="S145" s="202">
        <v>0</v>
      </c>
      <c r="T145" s="203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2609</v>
      </c>
      <c r="AT145" s="204" t="s">
        <v>217</v>
      </c>
      <c r="AU145" s="204" t="s">
        <v>84</v>
      </c>
      <c r="AY145" s="18" t="s">
        <v>215</v>
      </c>
      <c r="BE145" s="205">
        <f t="shared" si="4"/>
        <v>0</v>
      </c>
      <c r="BF145" s="205">
        <f t="shared" si="5"/>
        <v>0</v>
      </c>
      <c r="BG145" s="205">
        <f t="shared" si="6"/>
        <v>0</v>
      </c>
      <c r="BH145" s="205">
        <f t="shared" si="7"/>
        <v>0</v>
      </c>
      <c r="BI145" s="205">
        <f t="shared" si="8"/>
        <v>0</v>
      </c>
      <c r="BJ145" s="18" t="s">
        <v>84</v>
      </c>
      <c r="BK145" s="205">
        <f t="shared" si="9"/>
        <v>0</v>
      </c>
      <c r="BL145" s="18" t="s">
        <v>2609</v>
      </c>
      <c r="BM145" s="204" t="s">
        <v>494</v>
      </c>
    </row>
    <row r="146" spans="1:65" s="2" customFormat="1" ht="24.2" customHeight="1">
      <c r="A146" s="35"/>
      <c r="B146" s="36"/>
      <c r="C146" s="193" t="s">
        <v>8</v>
      </c>
      <c r="D146" s="193" t="s">
        <v>217</v>
      </c>
      <c r="E146" s="194" t="s">
        <v>2679</v>
      </c>
      <c r="F146" s="195" t="s">
        <v>2680</v>
      </c>
      <c r="G146" s="196" t="s">
        <v>2542</v>
      </c>
      <c r="H146" s="197">
        <v>1</v>
      </c>
      <c r="I146" s="198"/>
      <c r="J146" s="199">
        <f t="shared" si="0"/>
        <v>0</v>
      </c>
      <c r="K146" s="195" t="s">
        <v>221</v>
      </c>
      <c r="L146" s="40"/>
      <c r="M146" s="200" t="s">
        <v>1</v>
      </c>
      <c r="N146" s="201" t="s">
        <v>42</v>
      </c>
      <c r="O146" s="72"/>
      <c r="P146" s="202">
        <f t="shared" si="1"/>
        <v>0</v>
      </c>
      <c r="Q146" s="202">
        <v>0</v>
      </c>
      <c r="R146" s="202">
        <f t="shared" si="2"/>
        <v>0</v>
      </c>
      <c r="S146" s="202">
        <v>0</v>
      </c>
      <c r="T146" s="203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2609</v>
      </c>
      <c r="AT146" s="204" t="s">
        <v>217</v>
      </c>
      <c r="AU146" s="204" t="s">
        <v>84</v>
      </c>
      <c r="AY146" s="18" t="s">
        <v>215</v>
      </c>
      <c r="BE146" s="205">
        <f t="shared" si="4"/>
        <v>0</v>
      </c>
      <c r="BF146" s="205">
        <f t="shared" si="5"/>
        <v>0</v>
      </c>
      <c r="BG146" s="205">
        <f t="shared" si="6"/>
        <v>0</v>
      </c>
      <c r="BH146" s="205">
        <f t="shared" si="7"/>
        <v>0</v>
      </c>
      <c r="BI146" s="205">
        <f t="shared" si="8"/>
        <v>0</v>
      </c>
      <c r="BJ146" s="18" t="s">
        <v>84</v>
      </c>
      <c r="BK146" s="205">
        <f t="shared" si="9"/>
        <v>0</v>
      </c>
      <c r="BL146" s="18" t="s">
        <v>2609</v>
      </c>
      <c r="BM146" s="204" t="s">
        <v>2681</v>
      </c>
    </row>
    <row r="147" spans="1:65" s="2" customFormat="1" ht="24.2" customHeight="1">
      <c r="A147" s="35"/>
      <c r="B147" s="36"/>
      <c r="C147" s="193" t="s">
        <v>274</v>
      </c>
      <c r="D147" s="193" t="s">
        <v>217</v>
      </c>
      <c r="E147" s="194" t="s">
        <v>2682</v>
      </c>
      <c r="F147" s="195" t="s">
        <v>2683</v>
      </c>
      <c r="G147" s="196" t="s">
        <v>2542</v>
      </c>
      <c r="H147" s="197">
        <v>1</v>
      </c>
      <c r="I147" s="198"/>
      <c r="J147" s="199">
        <f t="shared" si="0"/>
        <v>0</v>
      </c>
      <c r="K147" s="195" t="s">
        <v>221</v>
      </c>
      <c r="L147" s="40"/>
      <c r="M147" s="200" t="s">
        <v>1</v>
      </c>
      <c r="N147" s="201" t="s">
        <v>42</v>
      </c>
      <c r="O147" s="72"/>
      <c r="P147" s="202">
        <f t="shared" si="1"/>
        <v>0</v>
      </c>
      <c r="Q147" s="202">
        <v>0</v>
      </c>
      <c r="R147" s="202">
        <f t="shared" si="2"/>
        <v>0</v>
      </c>
      <c r="S147" s="202">
        <v>0</v>
      </c>
      <c r="T147" s="203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2609</v>
      </c>
      <c r="AT147" s="204" t="s">
        <v>217</v>
      </c>
      <c r="AU147" s="204" t="s">
        <v>84</v>
      </c>
      <c r="AY147" s="18" t="s">
        <v>215</v>
      </c>
      <c r="BE147" s="205">
        <f t="shared" si="4"/>
        <v>0</v>
      </c>
      <c r="BF147" s="205">
        <f t="shared" si="5"/>
        <v>0</v>
      </c>
      <c r="BG147" s="205">
        <f t="shared" si="6"/>
        <v>0</v>
      </c>
      <c r="BH147" s="205">
        <f t="shared" si="7"/>
        <v>0</v>
      </c>
      <c r="BI147" s="205">
        <f t="shared" si="8"/>
        <v>0</v>
      </c>
      <c r="BJ147" s="18" t="s">
        <v>84</v>
      </c>
      <c r="BK147" s="205">
        <f t="shared" si="9"/>
        <v>0</v>
      </c>
      <c r="BL147" s="18" t="s">
        <v>2609</v>
      </c>
      <c r="BM147" s="204" t="s">
        <v>548</v>
      </c>
    </row>
    <row r="148" spans="1:65" s="2" customFormat="1" ht="21.75" customHeight="1">
      <c r="A148" s="35"/>
      <c r="B148" s="36"/>
      <c r="C148" s="193" t="s">
        <v>279</v>
      </c>
      <c r="D148" s="193" t="s">
        <v>217</v>
      </c>
      <c r="E148" s="194" t="s">
        <v>2684</v>
      </c>
      <c r="F148" s="195" t="s">
        <v>2685</v>
      </c>
      <c r="G148" s="196" t="s">
        <v>2542</v>
      </c>
      <c r="H148" s="197">
        <v>1</v>
      </c>
      <c r="I148" s="198"/>
      <c r="J148" s="199">
        <f t="shared" si="0"/>
        <v>0</v>
      </c>
      <c r="K148" s="195" t="s">
        <v>221</v>
      </c>
      <c r="L148" s="40"/>
      <c r="M148" s="200" t="s">
        <v>1</v>
      </c>
      <c r="N148" s="201" t="s">
        <v>42</v>
      </c>
      <c r="O148" s="72"/>
      <c r="P148" s="202">
        <f t="shared" si="1"/>
        <v>0</v>
      </c>
      <c r="Q148" s="202">
        <v>0</v>
      </c>
      <c r="R148" s="202">
        <f t="shared" si="2"/>
        <v>0</v>
      </c>
      <c r="S148" s="202">
        <v>0</v>
      </c>
      <c r="T148" s="203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2609</v>
      </c>
      <c r="AT148" s="204" t="s">
        <v>217</v>
      </c>
      <c r="AU148" s="204" t="s">
        <v>84</v>
      </c>
      <c r="AY148" s="18" t="s">
        <v>215</v>
      </c>
      <c r="BE148" s="205">
        <f t="shared" si="4"/>
        <v>0</v>
      </c>
      <c r="BF148" s="205">
        <f t="shared" si="5"/>
        <v>0</v>
      </c>
      <c r="BG148" s="205">
        <f t="shared" si="6"/>
        <v>0</v>
      </c>
      <c r="BH148" s="205">
        <f t="shared" si="7"/>
        <v>0</v>
      </c>
      <c r="BI148" s="205">
        <f t="shared" si="8"/>
        <v>0</v>
      </c>
      <c r="BJ148" s="18" t="s">
        <v>84</v>
      </c>
      <c r="BK148" s="205">
        <f t="shared" si="9"/>
        <v>0</v>
      </c>
      <c r="BL148" s="18" t="s">
        <v>2609</v>
      </c>
      <c r="BM148" s="204" t="s">
        <v>556</v>
      </c>
    </row>
    <row r="149" spans="1:65" s="2" customFormat="1" ht="16.5" customHeight="1">
      <c r="A149" s="35"/>
      <c r="B149" s="36"/>
      <c r="C149" s="193" t="s">
        <v>147</v>
      </c>
      <c r="D149" s="193" t="s">
        <v>217</v>
      </c>
      <c r="E149" s="194" t="s">
        <v>2686</v>
      </c>
      <c r="F149" s="195" t="s">
        <v>2687</v>
      </c>
      <c r="G149" s="196" t="s">
        <v>2542</v>
      </c>
      <c r="H149" s="197">
        <v>1</v>
      </c>
      <c r="I149" s="198"/>
      <c r="J149" s="199">
        <f t="shared" si="0"/>
        <v>0</v>
      </c>
      <c r="K149" s="195" t="s">
        <v>221</v>
      </c>
      <c r="L149" s="40"/>
      <c r="M149" s="200" t="s">
        <v>1</v>
      </c>
      <c r="N149" s="201" t="s">
        <v>42</v>
      </c>
      <c r="O149" s="72"/>
      <c r="P149" s="202">
        <f t="shared" si="1"/>
        <v>0</v>
      </c>
      <c r="Q149" s="202">
        <v>0</v>
      </c>
      <c r="R149" s="202">
        <f t="shared" si="2"/>
        <v>0</v>
      </c>
      <c r="S149" s="202">
        <v>0</v>
      </c>
      <c r="T149" s="203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4" t="s">
        <v>2609</v>
      </c>
      <c r="AT149" s="204" t="s">
        <v>217</v>
      </c>
      <c r="AU149" s="204" t="s">
        <v>84</v>
      </c>
      <c r="AY149" s="18" t="s">
        <v>215</v>
      </c>
      <c r="BE149" s="205">
        <f t="shared" si="4"/>
        <v>0</v>
      </c>
      <c r="BF149" s="205">
        <f t="shared" si="5"/>
        <v>0</v>
      </c>
      <c r="BG149" s="205">
        <f t="shared" si="6"/>
        <v>0</v>
      </c>
      <c r="BH149" s="205">
        <f t="shared" si="7"/>
        <v>0</v>
      </c>
      <c r="BI149" s="205">
        <f t="shared" si="8"/>
        <v>0</v>
      </c>
      <c r="BJ149" s="18" t="s">
        <v>84</v>
      </c>
      <c r="BK149" s="205">
        <f t="shared" si="9"/>
        <v>0</v>
      </c>
      <c r="BL149" s="18" t="s">
        <v>2609</v>
      </c>
      <c r="BM149" s="204" t="s">
        <v>608</v>
      </c>
    </row>
    <row r="150" spans="1:65" s="2" customFormat="1" ht="21.75" customHeight="1">
      <c r="A150" s="35"/>
      <c r="B150" s="36"/>
      <c r="C150" s="193" t="s">
        <v>303</v>
      </c>
      <c r="D150" s="193" t="s">
        <v>217</v>
      </c>
      <c r="E150" s="194" t="s">
        <v>2688</v>
      </c>
      <c r="F150" s="195" t="s">
        <v>2689</v>
      </c>
      <c r="G150" s="196" t="s">
        <v>2542</v>
      </c>
      <c r="H150" s="197">
        <v>1</v>
      </c>
      <c r="I150" s="198"/>
      <c r="J150" s="199">
        <f t="shared" si="0"/>
        <v>0</v>
      </c>
      <c r="K150" s="195" t="s">
        <v>221</v>
      </c>
      <c r="L150" s="40"/>
      <c r="M150" s="200" t="s">
        <v>1</v>
      </c>
      <c r="N150" s="201" t="s">
        <v>42</v>
      </c>
      <c r="O150" s="72"/>
      <c r="P150" s="202">
        <f t="shared" si="1"/>
        <v>0</v>
      </c>
      <c r="Q150" s="202">
        <v>0</v>
      </c>
      <c r="R150" s="202">
        <f t="shared" si="2"/>
        <v>0</v>
      </c>
      <c r="S150" s="202">
        <v>0</v>
      </c>
      <c r="T150" s="203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2609</v>
      </c>
      <c r="AT150" s="204" t="s">
        <v>217</v>
      </c>
      <c r="AU150" s="204" t="s">
        <v>84</v>
      </c>
      <c r="AY150" s="18" t="s">
        <v>215</v>
      </c>
      <c r="BE150" s="205">
        <f t="shared" si="4"/>
        <v>0</v>
      </c>
      <c r="BF150" s="205">
        <f t="shared" si="5"/>
        <v>0</v>
      </c>
      <c r="BG150" s="205">
        <f t="shared" si="6"/>
        <v>0</v>
      </c>
      <c r="BH150" s="205">
        <f t="shared" si="7"/>
        <v>0</v>
      </c>
      <c r="BI150" s="205">
        <f t="shared" si="8"/>
        <v>0</v>
      </c>
      <c r="BJ150" s="18" t="s">
        <v>84</v>
      </c>
      <c r="BK150" s="205">
        <f t="shared" si="9"/>
        <v>0</v>
      </c>
      <c r="BL150" s="18" t="s">
        <v>2609</v>
      </c>
      <c r="BM150" s="204" t="s">
        <v>624</v>
      </c>
    </row>
    <row r="151" spans="1:65" s="2" customFormat="1" ht="24.2" customHeight="1">
      <c r="A151" s="35"/>
      <c r="B151" s="36"/>
      <c r="C151" s="193" t="s">
        <v>319</v>
      </c>
      <c r="D151" s="193" t="s">
        <v>217</v>
      </c>
      <c r="E151" s="194" t="s">
        <v>2690</v>
      </c>
      <c r="F151" s="195" t="s">
        <v>2691</v>
      </c>
      <c r="G151" s="196" t="s">
        <v>2542</v>
      </c>
      <c r="H151" s="197">
        <v>1</v>
      </c>
      <c r="I151" s="198"/>
      <c r="J151" s="199">
        <f t="shared" si="0"/>
        <v>0</v>
      </c>
      <c r="K151" s="195" t="s">
        <v>221</v>
      </c>
      <c r="L151" s="40"/>
      <c r="M151" s="200" t="s">
        <v>1</v>
      </c>
      <c r="N151" s="201" t="s">
        <v>42</v>
      </c>
      <c r="O151" s="72"/>
      <c r="P151" s="202">
        <f t="shared" si="1"/>
        <v>0</v>
      </c>
      <c r="Q151" s="202">
        <v>0</v>
      </c>
      <c r="R151" s="202">
        <f t="shared" si="2"/>
        <v>0</v>
      </c>
      <c r="S151" s="202">
        <v>0</v>
      </c>
      <c r="T151" s="203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4" t="s">
        <v>2609</v>
      </c>
      <c r="AT151" s="204" t="s">
        <v>217</v>
      </c>
      <c r="AU151" s="204" t="s">
        <v>84</v>
      </c>
      <c r="AY151" s="18" t="s">
        <v>215</v>
      </c>
      <c r="BE151" s="205">
        <f t="shared" si="4"/>
        <v>0</v>
      </c>
      <c r="BF151" s="205">
        <f t="shared" si="5"/>
        <v>0</v>
      </c>
      <c r="BG151" s="205">
        <f t="shared" si="6"/>
        <v>0</v>
      </c>
      <c r="BH151" s="205">
        <f t="shared" si="7"/>
        <v>0</v>
      </c>
      <c r="BI151" s="205">
        <f t="shared" si="8"/>
        <v>0</v>
      </c>
      <c r="BJ151" s="18" t="s">
        <v>84</v>
      </c>
      <c r="BK151" s="205">
        <f t="shared" si="9"/>
        <v>0</v>
      </c>
      <c r="BL151" s="18" t="s">
        <v>2609</v>
      </c>
      <c r="BM151" s="204" t="s">
        <v>649</v>
      </c>
    </row>
    <row r="152" spans="1:65" s="2" customFormat="1" ht="16.5" customHeight="1">
      <c r="A152" s="35"/>
      <c r="B152" s="36"/>
      <c r="C152" s="193" t="s">
        <v>321</v>
      </c>
      <c r="D152" s="193" t="s">
        <v>217</v>
      </c>
      <c r="E152" s="194" t="s">
        <v>2692</v>
      </c>
      <c r="F152" s="195" t="s">
        <v>2693</v>
      </c>
      <c r="G152" s="196" t="s">
        <v>2542</v>
      </c>
      <c r="H152" s="197">
        <v>1</v>
      </c>
      <c r="I152" s="198"/>
      <c r="J152" s="199">
        <f t="shared" si="0"/>
        <v>0</v>
      </c>
      <c r="K152" s="195" t="s">
        <v>221</v>
      </c>
      <c r="L152" s="40"/>
      <c r="M152" s="200" t="s">
        <v>1</v>
      </c>
      <c r="N152" s="201" t="s">
        <v>42</v>
      </c>
      <c r="O152" s="72"/>
      <c r="P152" s="202">
        <f t="shared" si="1"/>
        <v>0</v>
      </c>
      <c r="Q152" s="202">
        <v>0</v>
      </c>
      <c r="R152" s="202">
        <f t="shared" si="2"/>
        <v>0</v>
      </c>
      <c r="S152" s="202">
        <v>0</v>
      </c>
      <c r="T152" s="203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2609</v>
      </c>
      <c r="AT152" s="204" t="s">
        <v>217</v>
      </c>
      <c r="AU152" s="204" t="s">
        <v>84</v>
      </c>
      <c r="AY152" s="18" t="s">
        <v>215</v>
      </c>
      <c r="BE152" s="205">
        <f t="shared" si="4"/>
        <v>0</v>
      </c>
      <c r="BF152" s="205">
        <f t="shared" si="5"/>
        <v>0</v>
      </c>
      <c r="BG152" s="205">
        <f t="shared" si="6"/>
        <v>0</v>
      </c>
      <c r="BH152" s="205">
        <f t="shared" si="7"/>
        <v>0</v>
      </c>
      <c r="BI152" s="205">
        <f t="shared" si="8"/>
        <v>0</v>
      </c>
      <c r="BJ152" s="18" t="s">
        <v>84</v>
      </c>
      <c r="BK152" s="205">
        <f t="shared" si="9"/>
        <v>0</v>
      </c>
      <c r="BL152" s="18" t="s">
        <v>2609</v>
      </c>
      <c r="BM152" s="204" t="s">
        <v>2694</v>
      </c>
    </row>
    <row r="153" spans="1:65" s="2" customFormat="1" ht="44.25" customHeight="1">
      <c r="A153" s="35"/>
      <c r="B153" s="36"/>
      <c r="C153" s="193" t="s">
        <v>324</v>
      </c>
      <c r="D153" s="193" t="s">
        <v>217</v>
      </c>
      <c r="E153" s="194" t="s">
        <v>2695</v>
      </c>
      <c r="F153" s="195" t="s">
        <v>2696</v>
      </c>
      <c r="G153" s="196" t="s">
        <v>2542</v>
      </c>
      <c r="H153" s="197">
        <v>1</v>
      </c>
      <c r="I153" s="198"/>
      <c r="J153" s="199">
        <f t="shared" si="0"/>
        <v>0</v>
      </c>
      <c r="K153" s="195" t="s">
        <v>221</v>
      </c>
      <c r="L153" s="40"/>
      <c r="M153" s="200" t="s">
        <v>1</v>
      </c>
      <c r="N153" s="201" t="s">
        <v>42</v>
      </c>
      <c r="O153" s="72"/>
      <c r="P153" s="202">
        <f t="shared" si="1"/>
        <v>0</v>
      </c>
      <c r="Q153" s="202">
        <v>0</v>
      </c>
      <c r="R153" s="202">
        <f t="shared" si="2"/>
        <v>0</v>
      </c>
      <c r="S153" s="202">
        <v>0</v>
      </c>
      <c r="T153" s="203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4" t="s">
        <v>2609</v>
      </c>
      <c r="AT153" s="204" t="s">
        <v>217</v>
      </c>
      <c r="AU153" s="204" t="s">
        <v>84</v>
      </c>
      <c r="AY153" s="18" t="s">
        <v>215</v>
      </c>
      <c r="BE153" s="205">
        <f t="shared" si="4"/>
        <v>0</v>
      </c>
      <c r="BF153" s="205">
        <f t="shared" si="5"/>
        <v>0</v>
      </c>
      <c r="BG153" s="205">
        <f t="shared" si="6"/>
        <v>0</v>
      </c>
      <c r="BH153" s="205">
        <f t="shared" si="7"/>
        <v>0</v>
      </c>
      <c r="BI153" s="205">
        <f t="shared" si="8"/>
        <v>0</v>
      </c>
      <c r="BJ153" s="18" t="s">
        <v>84</v>
      </c>
      <c r="BK153" s="205">
        <f t="shared" si="9"/>
        <v>0</v>
      </c>
      <c r="BL153" s="18" t="s">
        <v>2609</v>
      </c>
      <c r="BM153" s="204" t="s">
        <v>2697</v>
      </c>
    </row>
    <row r="154" spans="1:65" s="2" customFormat="1" ht="33" customHeight="1">
      <c r="A154" s="35"/>
      <c r="B154" s="36"/>
      <c r="C154" s="193" t="s">
        <v>328</v>
      </c>
      <c r="D154" s="193" t="s">
        <v>217</v>
      </c>
      <c r="E154" s="194" t="s">
        <v>2698</v>
      </c>
      <c r="F154" s="195" t="s">
        <v>2699</v>
      </c>
      <c r="G154" s="196" t="s">
        <v>588</v>
      </c>
      <c r="H154" s="197">
        <v>26</v>
      </c>
      <c r="I154" s="198"/>
      <c r="J154" s="199">
        <f t="shared" si="0"/>
        <v>0</v>
      </c>
      <c r="K154" s="195" t="s">
        <v>221</v>
      </c>
      <c r="L154" s="40"/>
      <c r="M154" s="200" t="s">
        <v>1</v>
      </c>
      <c r="N154" s="201" t="s">
        <v>42</v>
      </c>
      <c r="O154" s="72"/>
      <c r="P154" s="202">
        <f t="shared" si="1"/>
        <v>0</v>
      </c>
      <c r="Q154" s="202">
        <v>0</v>
      </c>
      <c r="R154" s="202">
        <f t="shared" si="2"/>
        <v>0</v>
      </c>
      <c r="S154" s="202">
        <v>0</v>
      </c>
      <c r="T154" s="203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4" t="s">
        <v>2609</v>
      </c>
      <c r="AT154" s="204" t="s">
        <v>217</v>
      </c>
      <c r="AU154" s="204" t="s">
        <v>84</v>
      </c>
      <c r="AY154" s="18" t="s">
        <v>215</v>
      </c>
      <c r="BE154" s="205">
        <f t="shared" si="4"/>
        <v>0</v>
      </c>
      <c r="BF154" s="205">
        <f t="shared" si="5"/>
        <v>0</v>
      </c>
      <c r="BG154" s="205">
        <f t="shared" si="6"/>
        <v>0</v>
      </c>
      <c r="BH154" s="205">
        <f t="shared" si="7"/>
        <v>0</v>
      </c>
      <c r="BI154" s="205">
        <f t="shared" si="8"/>
        <v>0</v>
      </c>
      <c r="BJ154" s="18" t="s">
        <v>84</v>
      </c>
      <c r="BK154" s="205">
        <f t="shared" si="9"/>
        <v>0</v>
      </c>
      <c r="BL154" s="18" t="s">
        <v>2609</v>
      </c>
      <c r="BM154" s="204" t="s">
        <v>2700</v>
      </c>
    </row>
    <row r="155" spans="1:65" s="2" customFormat="1" ht="33" customHeight="1">
      <c r="A155" s="35"/>
      <c r="B155" s="36"/>
      <c r="C155" s="193" t="s">
        <v>337</v>
      </c>
      <c r="D155" s="193" t="s">
        <v>217</v>
      </c>
      <c r="E155" s="194" t="s">
        <v>2701</v>
      </c>
      <c r="F155" s="195" t="s">
        <v>2702</v>
      </c>
      <c r="G155" s="196" t="s">
        <v>2542</v>
      </c>
      <c r="H155" s="197">
        <v>1</v>
      </c>
      <c r="I155" s="198"/>
      <c r="J155" s="199">
        <f t="shared" si="0"/>
        <v>0</v>
      </c>
      <c r="K155" s="195" t="s">
        <v>221</v>
      </c>
      <c r="L155" s="40"/>
      <c r="M155" s="200" t="s">
        <v>1</v>
      </c>
      <c r="N155" s="201" t="s">
        <v>42</v>
      </c>
      <c r="O155" s="72"/>
      <c r="P155" s="202">
        <f t="shared" si="1"/>
        <v>0</v>
      </c>
      <c r="Q155" s="202">
        <v>0</v>
      </c>
      <c r="R155" s="202">
        <f t="shared" si="2"/>
        <v>0</v>
      </c>
      <c r="S155" s="202">
        <v>0</v>
      </c>
      <c r="T155" s="203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4" t="s">
        <v>2609</v>
      </c>
      <c r="AT155" s="204" t="s">
        <v>217</v>
      </c>
      <c r="AU155" s="204" t="s">
        <v>84</v>
      </c>
      <c r="AY155" s="18" t="s">
        <v>215</v>
      </c>
      <c r="BE155" s="205">
        <f t="shared" si="4"/>
        <v>0</v>
      </c>
      <c r="BF155" s="205">
        <f t="shared" si="5"/>
        <v>0</v>
      </c>
      <c r="BG155" s="205">
        <f t="shared" si="6"/>
        <v>0</v>
      </c>
      <c r="BH155" s="205">
        <f t="shared" si="7"/>
        <v>0</v>
      </c>
      <c r="BI155" s="205">
        <f t="shared" si="8"/>
        <v>0</v>
      </c>
      <c r="BJ155" s="18" t="s">
        <v>84</v>
      </c>
      <c r="BK155" s="205">
        <f t="shared" si="9"/>
        <v>0</v>
      </c>
      <c r="BL155" s="18" t="s">
        <v>2609</v>
      </c>
      <c r="BM155" s="204" t="s">
        <v>728</v>
      </c>
    </row>
    <row r="156" spans="1:65" s="2" customFormat="1" ht="21.75" customHeight="1">
      <c r="A156" s="35"/>
      <c r="B156" s="36"/>
      <c r="C156" s="193" t="s">
        <v>343</v>
      </c>
      <c r="D156" s="193" t="s">
        <v>217</v>
      </c>
      <c r="E156" s="194" t="s">
        <v>2703</v>
      </c>
      <c r="F156" s="195" t="s">
        <v>2704</v>
      </c>
      <c r="G156" s="196" t="s">
        <v>365</v>
      </c>
      <c r="H156" s="197">
        <v>801722</v>
      </c>
      <c r="I156" s="198"/>
      <c r="J156" s="199">
        <f t="shared" si="0"/>
        <v>0</v>
      </c>
      <c r="K156" s="195" t="s">
        <v>221</v>
      </c>
      <c r="L156" s="40"/>
      <c r="M156" s="200" t="s">
        <v>1</v>
      </c>
      <c r="N156" s="201" t="s">
        <v>43</v>
      </c>
      <c r="O156" s="72"/>
      <c r="P156" s="202">
        <f t="shared" si="1"/>
        <v>0</v>
      </c>
      <c r="Q156" s="202">
        <v>0</v>
      </c>
      <c r="R156" s="202">
        <f t="shared" si="2"/>
        <v>0</v>
      </c>
      <c r="S156" s="202">
        <v>0</v>
      </c>
      <c r="T156" s="203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4" t="s">
        <v>2609</v>
      </c>
      <c r="AT156" s="204" t="s">
        <v>217</v>
      </c>
      <c r="AU156" s="204" t="s">
        <v>84</v>
      </c>
      <c r="AY156" s="18" t="s">
        <v>215</v>
      </c>
      <c r="BE156" s="205">
        <f t="shared" si="4"/>
        <v>0</v>
      </c>
      <c r="BF156" s="205">
        <f t="shared" si="5"/>
        <v>0</v>
      </c>
      <c r="BG156" s="205">
        <f t="shared" si="6"/>
        <v>0</v>
      </c>
      <c r="BH156" s="205">
        <f t="shared" si="7"/>
        <v>0</v>
      </c>
      <c r="BI156" s="205">
        <f t="shared" si="8"/>
        <v>0</v>
      </c>
      <c r="BJ156" s="18" t="s">
        <v>86</v>
      </c>
      <c r="BK156" s="205">
        <f t="shared" si="9"/>
        <v>0</v>
      </c>
      <c r="BL156" s="18" t="s">
        <v>2609</v>
      </c>
      <c r="BM156" s="204" t="s">
        <v>2705</v>
      </c>
    </row>
    <row r="157" spans="2:51" s="13" customFormat="1" ht="11.25">
      <c r="B157" s="206"/>
      <c r="C157" s="207"/>
      <c r="D157" s="208" t="s">
        <v>224</v>
      </c>
      <c r="E157" s="209" t="s">
        <v>1</v>
      </c>
      <c r="F157" s="210" t="s">
        <v>2706</v>
      </c>
      <c r="G157" s="207"/>
      <c r="H157" s="209" t="s">
        <v>1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224</v>
      </c>
      <c r="AU157" s="216" t="s">
        <v>84</v>
      </c>
      <c r="AV157" s="13" t="s">
        <v>84</v>
      </c>
      <c r="AW157" s="13" t="s">
        <v>32</v>
      </c>
      <c r="AX157" s="13" t="s">
        <v>77</v>
      </c>
      <c r="AY157" s="216" t="s">
        <v>215</v>
      </c>
    </row>
    <row r="158" spans="2:51" s="14" customFormat="1" ht="11.25">
      <c r="B158" s="217"/>
      <c r="C158" s="218"/>
      <c r="D158" s="208" t="s">
        <v>224</v>
      </c>
      <c r="E158" s="219" t="s">
        <v>1</v>
      </c>
      <c r="F158" s="220" t="s">
        <v>2707</v>
      </c>
      <c r="G158" s="218"/>
      <c r="H158" s="221">
        <v>120960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224</v>
      </c>
      <c r="AU158" s="227" t="s">
        <v>84</v>
      </c>
      <c r="AV158" s="14" t="s">
        <v>86</v>
      </c>
      <c r="AW158" s="14" t="s">
        <v>32</v>
      </c>
      <c r="AX158" s="14" t="s">
        <v>77</v>
      </c>
      <c r="AY158" s="227" t="s">
        <v>215</v>
      </c>
    </row>
    <row r="159" spans="2:51" s="14" customFormat="1" ht="11.25">
      <c r="B159" s="217"/>
      <c r="C159" s="218"/>
      <c r="D159" s="208" t="s">
        <v>224</v>
      </c>
      <c r="E159" s="219" t="s">
        <v>1</v>
      </c>
      <c r="F159" s="220" t="s">
        <v>2708</v>
      </c>
      <c r="G159" s="218"/>
      <c r="H159" s="221">
        <v>394813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224</v>
      </c>
      <c r="AU159" s="227" t="s">
        <v>84</v>
      </c>
      <c r="AV159" s="14" t="s">
        <v>86</v>
      </c>
      <c r="AW159" s="14" t="s">
        <v>32</v>
      </c>
      <c r="AX159" s="14" t="s">
        <v>77</v>
      </c>
      <c r="AY159" s="227" t="s">
        <v>215</v>
      </c>
    </row>
    <row r="160" spans="2:51" s="14" customFormat="1" ht="11.25">
      <c r="B160" s="217"/>
      <c r="C160" s="218"/>
      <c r="D160" s="208" t="s">
        <v>224</v>
      </c>
      <c r="E160" s="219" t="s">
        <v>1</v>
      </c>
      <c r="F160" s="220" t="s">
        <v>2709</v>
      </c>
      <c r="G160" s="218"/>
      <c r="H160" s="221">
        <v>195955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224</v>
      </c>
      <c r="AU160" s="227" t="s">
        <v>84</v>
      </c>
      <c r="AV160" s="14" t="s">
        <v>86</v>
      </c>
      <c r="AW160" s="14" t="s">
        <v>32</v>
      </c>
      <c r="AX160" s="14" t="s">
        <v>77</v>
      </c>
      <c r="AY160" s="227" t="s">
        <v>215</v>
      </c>
    </row>
    <row r="161" spans="2:51" s="14" customFormat="1" ht="11.25">
      <c r="B161" s="217"/>
      <c r="C161" s="218"/>
      <c r="D161" s="208" t="s">
        <v>224</v>
      </c>
      <c r="E161" s="219" t="s">
        <v>1</v>
      </c>
      <c r="F161" s="220" t="s">
        <v>2710</v>
      </c>
      <c r="G161" s="218"/>
      <c r="H161" s="221">
        <v>89994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224</v>
      </c>
      <c r="AU161" s="227" t="s">
        <v>84</v>
      </c>
      <c r="AV161" s="14" t="s">
        <v>86</v>
      </c>
      <c r="AW161" s="14" t="s">
        <v>32</v>
      </c>
      <c r="AX161" s="14" t="s">
        <v>77</v>
      </c>
      <c r="AY161" s="227" t="s">
        <v>215</v>
      </c>
    </row>
    <row r="162" spans="2:51" s="15" customFormat="1" ht="11.25">
      <c r="B162" s="228"/>
      <c r="C162" s="229"/>
      <c r="D162" s="208" t="s">
        <v>224</v>
      </c>
      <c r="E162" s="230" t="s">
        <v>1</v>
      </c>
      <c r="F162" s="231" t="s">
        <v>227</v>
      </c>
      <c r="G162" s="229"/>
      <c r="H162" s="232">
        <v>801722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224</v>
      </c>
      <c r="AU162" s="238" t="s">
        <v>84</v>
      </c>
      <c r="AV162" s="15" t="s">
        <v>222</v>
      </c>
      <c r="AW162" s="15" t="s">
        <v>32</v>
      </c>
      <c r="AX162" s="15" t="s">
        <v>84</v>
      </c>
      <c r="AY162" s="238" t="s">
        <v>215</v>
      </c>
    </row>
    <row r="163" spans="1:65" s="2" customFormat="1" ht="33" customHeight="1">
      <c r="A163" s="35"/>
      <c r="B163" s="36"/>
      <c r="C163" s="193" t="s">
        <v>7</v>
      </c>
      <c r="D163" s="193" t="s">
        <v>217</v>
      </c>
      <c r="E163" s="194" t="s">
        <v>2711</v>
      </c>
      <c r="F163" s="195" t="s">
        <v>2712</v>
      </c>
      <c r="G163" s="196" t="s">
        <v>2542</v>
      </c>
      <c r="H163" s="197">
        <v>1</v>
      </c>
      <c r="I163" s="198"/>
      <c r="J163" s="199">
        <f>ROUND(I163*H163,2)</f>
        <v>0</v>
      </c>
      <c r="K163" s="195" t="s">
        <v>221</v>
      </c>
      <c r="L163" s="40"/>
      <c r="M163" s="200" t="s">
        <v>1</v>
      </c>
      <c r="N163" s="201" t="s">
        <v>42</v>
      </c>
      <c r="O163" s="72"/>
      <c r="P163" s="202">
        <f>O163*H163</f>
        <v>0</v>
      </c>
      <c r="Q163" s="202">
        <v>0</v>
      </c>
      <c r="R163" s="202">
        <f>Q163*H163</f>
        <v>0</v>
      </c>
      <c r="S163" s="202">
        <v>0</v>
      </c>
      <c r="T163" s="20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4" t="s">
        <v>2609</v>
      </c>
      <c r="AT163" s="204" t="s">
        <v>217</v>
      </c>
      <c r="AU163" s="204" t="s">
        <v>84</v>
      </c>
      <c r="AY163" s="18" t="s">
        <v>215</v>
      </c>
      <c r="BE163" s="205">
        <f>IF(N163="základní",J163,0)</f>
        <v>0</v>
      </c>
      <c r="BF163" s="205">
        <f>IF(N163="snížená",J163,0)</f>
        <v>0</v>
      </c>
      <c r="BG163" s="205">
        <f>IF(N163="zákl. přenesená",J163,0)</f>
        <v>0</v>
      </c>
      <c r="BH163" s="205">
        <f>IF(N163="sníž. přenesená",J163,0)</f>
        <v>0</v>
      </c>
      <c r="BI163" s="205">
        <f>IF(N163="nulová",J163,0)</f>
        <v>0</v>
      </c>
      <c r="BJ163" s="18" t="s">
        <v>84</v>
      </c>
      <c r="BK163" s="205">
        <f>ROUND(I163*H163,2)</f>
        <v>0</v>
      </c>
      <c r="BL163" s="18" t="s">
        <v>2609</v>
      </c>
      <c r="BM163" s="204" t="s">
        <v>2713</v>
      </c>
    </row>
    <row r="164" spans="1:65" s="2" customFormat="1" ht="44.25" customHeight="1">
      <c r="A164" s="35"/>
      <c r="B164" s="36"/>
      <c r="C164" s="193" t="s">
        <v>352</v>
      </c>
      <c r="D164" s="193" t="s">
        <v>217</v>
      </c>
      <c r="E164" s="194" t="s">
        <v>2714</v>
      </c>
      <c r="F164" s="195" t="s">
        <v>2715</v>
      </c>
      <c r="G164" s="196" t="s">
        <v>2542</v>
      </c>
      <c r="H164" s="197">
        <v>1</v>
      </c>
      <c r="I164" s="198"/>
      <c r="J164" s="199">
        <f>ROUND(I164*H164,2)</f>
        <v>0</v>
      </c>
      <c r="K164" s="195" t="s">
        <v>221</v>
      </c>
      <c r="L164" s="40"/>
      <c r="M164" s="200" t="s">
        <v>1</v>
      </c>
      <c r="N164" s="201" t="s">
        <v>42</v>
      </c>
      <c r="O164" s="72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4" t="s">
        <v>2609</v>
      </c>
      <c r="AT164" s="204" t="s">
        <v>217</v>
      </c>
      <c r="AU164" s="204" t="s">
        <v>84</v>
      </c>
      <c r="AY164" s="18" t="s">
        <v>215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8" t="s">
        <v>84</v>
      </c>
      <c r="BK164" s="205">
        <f>ROUND(I164*H164,2)</f>
        <v>0</v>
      </c>
      <c r="BL164" s="18" t="s">
        <v>2609</v>
      </c>
      <c r="BM164" s="204" t="s">
        <v>2716</v>
      </c>
    </row>
    <row r="165" spans="1:65" s="2" customFormat="1" ht="21.75" customHeight="1">
      <c r="A165" s="35"/>
      <c r="B165" s="36"/>
      <c r="C165" s="193" t="s">
        <v>362</v>
      </c>
      <c r="D165" s="193" t="s">
        <v>217</v>
      </c>
      <c r="E165" s="194" t="s">
        <v>2717</v>
      </c>
      <c r="F165" s="195" t="s">
        <v>2718</v>
      </c>
      <c r="G165" s="196" t="s">
        <v>2542</v>
      </c>
      <c r="H165" s="197">
        <v>1</v>
      </c>
      <c r="I165" s="198"/>
      <c r="J165" s="199">
        <f>ROUND(I165*H165,2)</f>
        <v>0</v>
      </c>
      <c r="K165" s="195" t="s">
        <v>221</v>
      </c>
      <c r="L165" s="40"/>
      <c r="M165" s="200" t="s">
        <v>1</v>
      </c>
      <c r="N165" s="201" t="s">
        <v>42</v>
      </c>
      <c r="O165" s="72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4" t="s">
        <v>2609</v>
      </c>
      <c r="AT165" s="204" t="s">
        <v>217</v>
      </c>
      <c r="AU165" s="204" t="s">
        <v>84</v>
      </c>
      <c r="AY165" s="18" t="s">
        <v>215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18" t="s">
        <v>84</v>
      </c>
      <c r="BK165" s="205">
        <f>ROUND(I165*H165,2)</f>
        <v>0</v>
      </c>
      <c r="BL165" s="18" t="s">
        <v>2609</v>
      </c>
      <c r="BM165" s="204" t="s">
        <v>2719</v>
      </c>
    </row>
    <row r="166" spans="1:65" s="2" customFormat="1" ht="16.5" customHeight="1">
      <c r="A166" s="35"/>
      <c r="B166" s="36"/>
      <c r="C166" s="193" t="s">
        <v>372</v>
      </c>
      <c r="D166" s="193" t="s">
        <v>217</v>
      </c>
      <c r="E166" s="194" t="s">
        <v>2720</v>
      </c>
      <c r="F166" s="195" t="s">
        <v>2721</v>
      </c>
      <c r="G166" s="196" t="s">
        <v>2542</v>
      </c>
      <c r="H166" s="197">
        <v>1</v>
      </c>
      <c r="I166" s="198"/>
      <c r="J166" s="199">
        <f>ROUND(I166*H166,2)</f>
        <v>0</v>
      </c>
      <c r="K166" s="195" t="s">
        <v>221</v>
      </c>
      <c r="L166" s="40"/>
      <c r="M166" s="200" t="s">
        <v>1</v>
      </c>
      <c r="N166" s="201" t="s">
        <v>42</v>
      </c>
      <c r="O166" s="72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4" t="s">
        <v>2609</v>
      </c>
      <c r="AT166" s="204" t="s">
        <v>217</v>
      </c>
      <c r="AU166" s="204" t="s">
        <v>84</v>
      </c>
      <c r="AY166" s="18" t="s">
        <v>215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8" t="s">
        <v>84</v>
      </c>
      <c r="BK166" s="205">
        <f>ROUND(I166*H166,2)</f>
        <v>0</v>
      </c>
      <c r="BL166" s="18" t="s">
        <v>2609</v>
      </c>
      <c r="BM166" s="204" t="s">
        <v>2722</v>
      </c>
    </row>
    <row r="167" spans="1:65" s="2" customFormat="1" ht="16.5" customHeight="1">
      <c r="A167" s="35"/>
      <c r="B167" s="36"/>
      <c r="C167" s="193" t="s">
        <v>378</v>
      </c>
      <c r="D167" s="193" t="s">
        <v>217</v>
      </c>
      <c r="E167" s="194" t="s">
        <v>2723</v>
      </c>
      <c r="F167" s="195" t="s">
        <v>2724</v>
      </c>
      <c r="G167" s="196" t="s">
        <v>2542</v>
      </c>
      <c r="H167" s="197">
        <v>1</v>
      </c>
      <c r="I167" s="198"/>
      <c r="J167" s="199">
        <f>ROUND(I167*H167,2)</f>
        <v>0</v>
      </c>
      <c r="K167" s="195" t="s">
        <v>221</v>
      </c>
      <c r="L167" s="40"/>
      <c r="M167" s="200" t="s">
        <v>1</v>
      </c>
      <c r="N167" s="201" t="s">
        <v>42</v>
      </c>
      <c r="O167" s="72"/>
      <c r="P167" s="202">
        <f>O167*H167</f>
        <v>0</v>
      </c>
      <c r="Q167" s="202">
        <v>0</v>
      </c>
      <c r="R167" s="202">
        <f>Q167*H167</f>
        <v>0</v>
      </c>
      <c r="S167" s="202">
        <v>0</v>
      </c>
      <c r="T167" s="20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4" t="s">
        <v>2609</v>
      </c>
      <c r="AT167" s="204" t="s">
        <v>217</v>
      </c>
      <c r="AU167" s="204" t="s">
        <v>84</v>
      </c>
      <c r="AY167" s="18" t="s">
        <v>215</v>
      </c>
      <c r="BE167" s="205">
        <f>IF(N167="základní",J167,0)</f>
        <v>0</v>
      </c>
      <c r="BF167" s="205">
        <f>IF(N167="snížená",J167,0)</f>
        <v>0</v>
      </c>
      <c r="BG167" s="205">
        <f>IF(N167="zákl. přenesená",J167,0)</f>
        <v>0</v>
      </c>
      <c r="BH167" s="205">
        <f>IF(N167="sníž. přenesená",J167,0)</f>
        <v>0</v>
      </c>
      <c r="BI167" s="205">
        <f>IF(N167="nulová",J167,0)</f>
        <v>0</v>
      </c>
      <c r="BJ167" s="18" t="s">
        <v>84</v>
      </c>
      <c r="BK167" s="205">
        <f>ROUND(I167*H167,2)</f>
        <v>0</v>
      </c>
      <c r="BL167" s="18" t="s">
        <v>2609</v>
      </c>
      <c r="BM167" s="204" t="s">
        <v>786</v>
      </c>
    </row>
    <row r="168" spans="2:51" s="13" customFormat="1" ht="22.5">
      <c r="B168" s="206"/>
      <c r="C168" s="207"/>
      <c r="D168" s="208" t="s">
        <v>224</v>
      </c>
      <c r="E168" s="209" t="s">
        <v>1</v>
      </c>
      <c r="F168" s="210" t="s">
        <v>2725</v>
      </c>
      <c r="G168" s="207"/>
      <c r="H168" s="209" t="s">
        <v>1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224</v>
      </c>
      <c r="AU168" s="216" t="s">
        <v>84</v>
      </c>
      <c r="AV168" s="13" t="s">
        <v>84</v>
      </c>
      <c r="AW168" s="13" t="s">
        <v>32</v>
      </c>
      <c r="AX168" s="13" t="s">
        <v>77</v>
      </c>
      <c r="AY168" s="216" t="s">
        <v>215</v>
      </c>
    </row>
    <row r="169" spans="2:51" s="13" customFormat="1" ht="11.25">
      <c r="B169" s="206"/>
      <c r="C169" s="207"/>
      <c r="D169" s="208" t="s">
        <v>224</v>
      </c>
      <c r="E169" s="209" t="s">
        <v>1</v>
      </c>
      <c r="F169" s="210" t="s">
        <v>2726</v>
      </c>
      <c r="G169" s="207"/>
      <c r="H169" s="209" t="s">
        <v>1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224</v>
      </c>
      <c r="AU169" s="216" t="s">
        <v>84</v>
      </c>
      <c r="AV169" s="13" t="s">
        <v>84</v>
      </c>
      <c r="AW169" s="13" t="s">
        <v>32</v>
      </c>
      <c r="AX169" s="13" t="s">
        <v>77</v>
      </c>
      <c r="AY169" s="216" t="s">
        <v>215</v>
      </c>
    </row>
    <row r="170" spans="2:51" s="13" customFormat="1" ht="11.25">
      <c r="B170" s="206"/>
      <c r="C170" s="207"/>
      <c r="D170" s="208" t="s">
        <v>224</v>
      </c>
      <c r="E170" s="209" t="s">
        <v>1</v>
      </c>
      <c r="F170" s="210" t="s">
        <v>2727</v>
      </c>
      <c r="G170" s="207"/>
      <c r="H170" s="209" t="s">
        <v>1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224</v>
      </c>
      <c r="AU170" s="216" t="s">
        <v>84</v>
      </c>
      <c r="AV170" s="13" t="s">
        <v>84</v>
      </c>
      <c r="AW170" s="13" t="s">
        <v>32</v>
      </c>
      <c r="AX170" s="13" t="s">
        <v>77</v>
      </c>
      <c r="AY170" s="216" t="s">
        <v>215</v>
      </c>
    </row>
    <row r="171" spans="2:51" s="13" customFormat="1" ht="11.25">
      <c r="B171" s="206"/>
      <c r="C171" s="207"/>
      <c r="D171" s="208" t="s">
        <v>224</v>
      </c>
      <c r="E171" s="209" t="s">
        <v>1</v>
      </c>
      <c r="F171" s="210" t="s">
        <v>2728</v>
      </c>
      <c r="G171" s="207"/>
      <c r="H171" s="209" t="s">
        <v>1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224</v>
      </c>
      <c r="AU171" s="216" t="s">
        <v>84</v>
      </c>
      <c r="AV171" s="13" t="s">
        <v>84</v>
      </c>
      <c r="AW171" s="13" t="s">
        <v>32</v>
      </c>
      <c r="AX171" s="13" t="s">
        <v>77</v>
      </c>
      <c r="AY171" s="216" t="s">
        <v>215</v>
      </c>
    </row>
    <row r="172" spans="2:51" s="13" customFormat="1" ht="11.25">
      <c r="B172" s="206"/>
      <c r="C172" s="207"/>
      <c r="D172" s="208" t="s">
        <v>224</v>
      </c>
      <c r="E172" s="209" t="s">
        <v>1</v>
      </c>
      <c r="F172" s="210" t="s">
        <v>2729</v>
      </c>
      <c r="G172" s="207"/>
      <c r="H172" s="209" t="s">
        <v>1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224</v>
      </c>
      <c r="AU172" s="216" t="s">
        <v>84</v>
      </c>
      <c r="AV172" s="13" t="s">
        <v>84</v>
      </c>
      <c r="AW172" s="13" t="s">
        <v>32</v>
      </c>
      <c r="AX172" s="13" t="s">
        <v>77</v>
      </c>
      <c r="AY172" s="216" t="s">
        <v>215</v>
      </c>
    </row>
    <row r="173" spans="2:51" s="14" customFormat="1" ht="11.25">
      <c r="B173" s="217"/>
      <c r="C173" s="218"/>
      <c r="D173" s="208" t="s">
        <v>224</v>
      </c>
      <c r="E173" s="219" t="s">
        <v>1</v>
      </c>
      <c r="F173" s="220" t="s">
        <v>84</v>
      </c>
      <c r="G173" s="218"/>
      <c r="H173" s="221">
        <v>1</v>
      </c>
      <c r="I173" s="222"/>
      <c r="J173" s="218"/>
      <c r="K173" s="218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224</v>
      </c>
      <c r="AU173" s="227" t="s">
        <v>84</v>
      </c>
      <c r="AV173" s="14" t="s">
        <v>86</v>
      </c>
      <c r="AW173" s="14" t="s">
        <v>32</v>
      </c>
      <c r="AX173" s="14" t="s">
        <v>84</v>
      </c>
      <c r="AY173" s="227" t="s">
        <v>215</v>
      </c>
    </row>
    <row r="174" spans="2:63" s="12" customFormat="1" ht="25.9" customHeight="1">
      <c r="B174" s="177"/>
      <c r="C174" s="178"/>
      <c r="D174" s="179" t="s">
        <v>76</v>
      </c>
      <c r="E174" s="180" t="s">
        <v>2730</v>
      </c>
      <c r="F174" s="180" t="s">
        <v>2731</v>
      </c>
      <c r="G174" s="178"/>
      <c r="H174" s="178"/>
      <c r="I174" s="181"/>
      <c r="J174" s="182">
        <f>BK174</f>
        <v>0</v>
      </c>
      <c r="K174" s="178"/>
      <c r="L174" s="183"/>
      <c r="M174" s="184"/>
      <c r="N174" s="185"/>
      <c r="O174" s="185"/>
      <c r="P174" s="186">
        <f>SUM(P175:P178)</f>
        <v>0</v>
      </c>
      <c r="Q174" s="185"/>
      <c r="R174" s="186">
        <f>SUM(R175:R178)</f>
        <v>0</v>
      </c>
      <c r="S174" s="185"/>
      <c r="T174" s="187">
        <f>SUM(T175:T178)</f>
        <v>0</v>
      </c>
      <c r="AR174" s="188" t="s">
        <v>222</v>
      </c>
      <c r="AT174" s="189" t="s">
        <v>76</v>
      </c>
      <c r="AU174" s="189" t="s">
        <v>77</v>
      </c>
      <c r="AY174" s="188" t="s">
        <v>215</v>
      </c>
      <c r="BK174" s="190">
        <f>SUM(BK175:BK178)</f>
        <v>0</v>
      </c>
    </row>
    <row r="175" spans="1:65" s="2" customFormat="1" ht="16.5" customHeight="1">
      <c r="A175" s="35"/>
      <c r="B175" s="36"/>
      <c r="C175" s="193" t="s">
        <v>384</v>
      </c>
      <c r="D175" s="193" t="s">
        <v>217</v>
      </c>
      <c r="E175" s="194" t="s">
        <v>2732</v>
      </c>
      <c r="F175" s="195" t="s">
        <v>2733</v>
      </c>
      <c r="G175" s="196" t="s">
        <v>588</v>
      </c>
      <c r="H175" s="197">
        <v>1</v>
      </c>
      <c r="I175" s="198"/>
      <c r="J175" s="199">
        <f>ROUND(I175*H175,2)</f>
        <v>0</v>
      </c>
      <c r="K175" s="195" t="s">
        <v>221</v>
      </c>
      <c r="L175" s="40"/>
      <c r="M175" s="200" t="s">
        <v>1</v>
      </c>
      <c r="N175" s="201" t="s">
        <v>42</v>
      </c>
      <c r="O175" s="72"/>
      <c r="P175" s="202">
        <f>O175*H175</f>
        <v>0</v>
      </c>
      <c r="Q175" s="202">
        <v>0</v>
      </c>
      <c r="R175" s="202">
        <f>Q175*H175</f>
        <v>0</v>
      </c>
      <c r="S175" s="202">
        <v>0</v>
      </c>
      <c r="T175" s="20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4" t="s">
        <v>2609</v>
      </c>
      <c r="AT175" s="204" t="s">
        <v>217</v>
      </c>
      <c r="AU175" s="204" t="s">
        <v>84</v>
      </c>
      <c r="AY175" s="18" t="s">
        <v>215</v>
      </c>
      <c r="BE175" s="205">
        <f>IF(N175="základní",J175,0)</f>
        <v>0</v>
      </c>
      <c r="BF175" s="205">
        <f>IF(N175="snížená",J175,0)</f>
        <v>0</v>
      </c>
      <c r="BG175" s="205">
        <f>IF(N175="zákl. přenesená",J175,0)</f>
        <v>0</v>
      </c>
      <c r="BH175" s="205">
        <f>IF(N175="sníž. přenesená",J175,0)</f>
        <v>0</v>
      </c>
      <c r="BI175" s="205">
        <f>IF(N175="nulová",J175,0)</f>
        <v>0</v>
      </c>
      <c r="BJ175" s="18" t="s">
        <v>84</v>
      </c>
      <c r="BK175" s="205">
        <f>ROUND(I175*H175,2)</f>
        <v>0</v>
      </c>
      <c r="BL175" s="18" t="s">
        <v>2609</v>
      </c>
      <c r="BM175" s="204" t="s">
        <v>2734</v>
      </c>
    </row>
    <row r="176" spans="1:65" s="2" customFormat="1" ht="16.5" customHeight="1">
      <c r="A176" s="35"/>
      <c r="B176" s="36"/>
      <c r="C176" s="193" t="s">
        <v>390</v>
      </c>
      <c r="D176" s="193" t="s">
        <v>217</v>
      </c>
      <c r="E176" s="194" t="s">
        <v>2735</v>
      </c>
      <c r="F176" s="195" t="s">
        <v>2736</v>
      </c>
      <c r="G176" s="196" t="s">
        <v>588</v>
      </c>
      <c r="H176" s="197">
        <v>1</v>
      </c>
      <c r="I176" s="198"/>
      <c r="J176" s="199">
        <f>ROUND(I176*H176,2)</f>
        <v>0</v>
      </c>
      <c r="K176" s="195" t="s">
        <v>221</v>
      </c>
      <c r="L176" s="40"/>
      <c r="M176" s="200" t="s">
        <v>1</v>
      </c>
      <c r="N176" s="201" t="s">
        <v>42</v>
      </c>
      <c r="O176" s="72"/>
      <c r="P176" s="202">
        <f>O176*H176</f>
        <v>0</v>
      </c>
      <c r="Q176" s="202">
        <v>0</v>
      </c>
      <c r="R176" s="202">
        <f>Q176*H176</f>
        <v>0</v>
      </c>
      <c r="S176" s="202">
        <v>0</v>
      </c>
      <c r="T176" s="20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4" t="s">
        <v>2609</v>
      </c>
      <c r="AT176" s="204" t="s">
        <v>217</v>
      </c>
      <c r="AU176" s="204" t="s">
        <v>84</v>
      </c>
      <c r="AY176" s="18" t="s">
        <v>215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18" t="s">
        <v>84</v>
      </c>
      <c r="BK176" s="205">
        <f>ROUND(I176*H176,2)</f>
        <v>0</v>
      </c>
      <c r="BL176" s="18" t="s">
        <v>2609</v>
      </c>
      <c r="BM176" s="204" t="s">
        <v>2737</v>
      </c>
    </row>
    <row r="177" spans="1:65" s="2" customFormat="1" ht="16.5" customHeight="1">
      <c r="A177" s="35"/>
      <c r="B177" s="36"/>
      <c r="C177" s="193" t="s">
        <v>429</v>
      </c>
      <c r="D177" s="193" t="s">
        <v>217</v>
      </c>
      <c r="E177" s="194" t="s">
        <v>2738</v>
      </c>
      <c r="F177" s="195" t="s">
        <v>2739</v>
      </c>
      <c r="G177" s="196" t="s">
        <v>588</v>
      </c>
      <c r="H177" s="197">
        <v>1</v>
      </c>
      <c r="I177" s="198"/>
      <c r="J177" s="199">
        <f>ROUND(I177*H177,2)</f>
        <v>0</v>
      </c>
      <c r="K177" s="195" t="s">
        <v>221</v>
      </c>
      <c r="L177" s="40"/>
      <c r="M177" s="200" t="s">
        <v>1</v>
      </c>
      <c r="N177" s="201" t="s">
        <v>42</v>
      </c>
      <c r="O177" s="72"/>
      <c r="P177" s="202">
        <f>O177*H177</f>
        <v>0</v>
      </c>
      <c r="Q177" s="202">
        <v>0</v>
      </c>
      <c r="R177" s="202">
        <f>Q177*H177</f>
        <v>0</v>
      </c>
      <c r="S177" s="202">
        <v>0</v>
      </c>
      <c r="T177" s="20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4" t="s">
        <v>2609</v>
      </c>
      <c r="AT177" s="204" t="s">
        <v>217</v>
      </c>
      <c r="AU177" s="204" t="s">
        <v>84</v>
      </c>
      <c r="AY177" s="18" t="s">
        <v>215</v>
      </c>
      <c r="BE177" s="205">
        <f>IF(N177="základní",J177,0)</f>
        <v>0</v>
      </c>
      <c r="BF177" s="205">
        <f>IF(N177="snížená",J177,0)</f>
        <v>0</v>
      </c>
      <c r="BG177" s="205">
        <f>IF(N177="zákl. přenesená",J177,0)</f>
        <v>0</v>
      </c>
      <c r="BH177" s="205">
        <f>IF(N177="sníž. přenesená",J177,0)</f>
        <v>0</v>
      </c>
      <c r="BI177" s="205">
        <f>IF(N177="nulová",J177,0)</f>
        <v>0</v>
      </c>
      <c r="BJ177" s="18" t="s">
        <v>84</v>
      </c>
      <c r="BK177" s="205">
        <f>ROUND(I177*H177,2)</f>
        <v>0</v>
      </c>
      <c r="BL177" s="18" t="s">
        <v>2609</v>
      </c>
      <c r="BM177" s="204" t="s">
        <v>2740</v>
      </c>
    </row>
    <row r="178" spans="1:65" s="2" customFormat="1" ht="16.5" customHeight="1">
      <c r="A178" s="35"/>
      <c r="B178" s="36"/>
      <c r="C178" s="193" t="s">
        <v>434</v>
      </c>
      <c r="D178" s="193" t="s">
        <v>217</v>
      </c>
      <c r="E178" s="194" t="s">
        <v>2741</v>
      </c>
      <c r="F178" s="195" t="s">
        <v>2742</v>
      </c>
      <c r="G178" s="196" t="s">
        <v>588</v>
      </c>
      <c r="H178" s="197">
        <v>1</v>
      </c>
      <c r="I178" s="198"/>
      <c r="J178" s="199">
        <f>ROUND(I178*H178,2)</f>
        <v>0</v>
      </c>
      <c r="K178" s="195" t="s">
        <v>221</v>
      </c>
      <c r="L178" s="40"/>
      <c r="M178" s="263" t="s">
        <v>1</v>
      </c>
      <c r="N178" s="264" t="s">
        <v>42</v>
      </c>
      <c r="O178" s="265"/>
      <c r="P178" s="266">
        <f>O178*H178</f>
        <v>0</v>
      </c>
      <c r="Q178" s="266">
        <v>0</v>
      </c>
      <c r="R178" s="266">
        <f>Q178*H178</f>
        <v>0</v>
      </c>
      <c r="S178" s="266">
        <v>0</v>
      </c>
      <c r="T178" s="26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4" t="s">
        <v>2609</v>
      </c>
      <c r="AT178" s="204" t="s">
        <v>217</v>
      </c>
      <c r="AU178" s="204" t="s">
        <v>84</v>
      </c>
      <c r="AY178" s="18" t="s">
        <v>215</v>
      </c>
      <c r="BE178" s="205">
        <f>IF(N178="základní",J178,0)</f>
        <v>0</v>
      </c>
      <c r="BF178" s="205">
        <f>IF(N178="snížená",J178,0)</f>
        <v>0</v>
      </c>
      <c r="BG178" s="205">
        <f>IF(N178="zákl. přenesená",J178,0)</f>
        <v>0</v>
      </c>
      <c r="BH178" s="205">
        <f>IF(N178="sníž. přenesená",J178,0)</f>
        <v>0</v>
      </c>
      <c r="BI178" s="205">
        <f>IF(N178="nulová",J178,0)</f>
        <v>0</v>
      </c>
      <c r="BJ178" s="18" t="s">
        <v>84</v>
      </c>
      <c r="BK178" s="205">
        <f>ROUND(I178*H178,2)</f>
        <v>0</v>
      </c>
      <c r="BL178" s="18" t="s">
        <v>2609</v>
      </c>
      <c r="BM178" s="204" t="s">
        <v>2743</v>
      </c>
    </row>
    <row r="179" spans="1:31" s="2" customFormat="1" ht="6.95" customHeight="1">
      <c r="A179" s="35"/>
      <c r="B179" s="55"/>
      <c r="C179" s="56"/>
      <c r="D179" s="56"/>
      <c r="E179" s="56"/>
      <c r="F179" s="56"/>
      <c r="G179" s="56"/>
      <c r="H179" s="56"/>
      <c r="I179" s="56"/>
      <c r="J179" s="56"/>
      <c r="K179" s="56"/>
      <c r="L179" s="40"/>
      <c r="M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</row>
  </sheetData>
  <sheetProtection algorithmName="SHA-512" hashValue="q9d5+fm1c7gnojFfWpz15t/pBTZ1b6/NcB0nBMyF7ytf2vfLi2Jqsmyg0P9QgyC4N/gFRc2ZDwaBDF/it/+RBg==" saltValue="UT9HaZruLLax8QvZDbfuWYIKJAO5+AjIt/37w7MM1SxD7glT8pu21/+QBGqaTk28RlIYqJPArfcMtgHgcgr7ww==" spinCount="100000" sheet="1" objects="1" scenarios="1" formatColumns="0" formatRows="0" autoFilter="0"/>
  <autoFilter ref="C117:K178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portrait" paperSize="9" scale="7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BM6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96</v>
      </c>
      <c r="AZ2" s="116" t="s">
        <v>132</v>
      </c>
      <c r="BA2" s="116" t="s">
        <v>1</v>
      </c>
      <c r="BB2" s="116" t="s">
        <v>1</v>
      </c>
      <c r="BC2" s="116" t="s">
        <v>133</v>
      </c>
      <c r="BD2" s="116" t="s">
        <v>86</v>
      </c>
    </row>
    <row r="3" spans="2:5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86</v>
      </c>
      <c r="AZ3" s="116" t="s">
        <v>134</v>
      </c>
      <c r="BA3" s="116" t="s">
        <v>1</v>
      </c>
      <c r="BB3" s="116" t="s">
        <v>1</v>
      </c>
      <c r="BC3" s="116" t="s">
        <v>135</v>
      </c>
      <c r="BD3" s="116" t="s">
        <v>86</v>
      </c>
    </row>
    <row r="4" spans="2:56" s="1" customFormat="1" ht="24.95" customHeight="1">
      <c r="B4" s="21"/>
      <c r="D4" s="119" t="s">
        <v>136</v>
      </c>
      <c r="L4" s="21"/>
      <c r="M4" s="120" t="s">
        <v>10</v>
      </c>
      <c r="AT4" s="18" t="s">
        <v>4</v>
      </c>
      <c r="AZ4" s="116" t="s">
        <v>137</v>
      </c>
      <c r="BA4" s="116" t="s">
        <v>1</v>
      </c>
      <c r="BB4" s="116" t="s">
        <v>1</v>
      </c>
      <c r="BC4" s="116" t="s">
        <v>138</v>
      </c>
      <c r="BD4" s="116" t="s">
        <v>86</v>
      </c>
    </row>
    <row r="5" spans="2:56" s="1" customFormat="1" ht="6.95" customHeight="1">
      <c r="B5" s="21"/>
      <c r="L5" s="21"/>
      <c r="AZ5" s="116" t="s">
        <v>139</v>
      </c>
      <c r="BA5" s="116" t="s">
        <v>1</v>
      </c>
      <c r="BB5" s="116" t="s">
        <v>1</v>
      </c>
      <c r="BC5" s="116" t="s">
        <v>140</v>
      </c>
      <c r="BD5" s="116" t="s">
        <v>86</v>
      </c>
    </row>
    <row r="6" spans="2:56" s="1" customFormat="1" ht="12" customHeight="1">
      <c r="B6" s="21"/>
      <c r="D6" s="121" t="s">
        <v>16</v>
      </c>
      <c r="L6" s="21"/>
      <c r="AZ6" s="116" t="s">
        <v>141</v>
      </c>
      <c r="BA6" s="116" t="s">
        <v>1</v>
      </c>
      <c r="BB6" s="116" t="s">
        <v>1</v>
      </c>
      <c r="BC6" s="116" t="s">
        <v>142</v>
      </c>
      <c r="BD6" s="116" t="s">
        <v>86</v>
      </c>
    </row>
    <row r="7" spans="2:56" s="1" customFormat="1" ht="16.5" customHeight="1">
      <c r="B7" s="21"/>
      <c r="E7" s="318" t="str">
        <f>'Rekapitulace stavby'!K6</f>
        <v>BRNO, ZELNÁ - SPLAŠKOVÁ KANALIZACE</v>
      </c>
      <c r="F7" s="319"/>
      <c r="G7" s="319"/>
      <c r="H7" s="319"/>
      <c r="L7" s="21"/>
      <c r="AZ7" s="116" t="s">
        <v>143</v>
      </c>
      <c r="BA7" s="116" t="s">
        <v>1</v>
      </c>
      <c r="BB7" s="116" t="s">
        <v>1</v>
      </c>
      <c r="BC7" s="116" t="s">
        <v>144</v>
      </c>
      <c r="BD7" s="116" t="s">
        <v>86</v>
      </c>
    </row>
    <row r="8" spans="2:56" ht="12.75">
      <c r="B8" s="21"/>
      <c r="D8" s="121" t="s">
        <v>145</v>
      </c>
      <c r="L8" s="21"/>
      <c r="AZ8" s="116" t="s">
        <v>146</v>
      </c>
      <c r="BA8" s="116" t="s">
        <v>1</v>
      </c>
      <c r="BB8" s="116" t="s">
        <v>1</v>
      </c>
      <c r="BC8" s="116" t="s">
        <v>147</v>
      </c>
      <c r="BD8" s="116" t="s">
        <v>86</v>
      </c>
    </row>
    <row r="9" spans="2:56" s="1" customFormat="1" ht="16.5" customHeight="1">
      <c r="B9" s="21"/>
      <c r="E9" s="318" t="s">
        <v>148</v>
      </c>
      <c r="F9" s="299"/>
      <c r="G9" s="299"/>
      <c r="H9" s="299"/>
      <c r="L9" s="21"/>
      <c r="AZ9" s="116" t="s">
        <v>149</v>
      </c>
      <c r="BA9" s="116" t="s">
        <v>1</v>
      </c>
      <c r="BB9" s="116" t="s">
        <v>1</v>
      </c>
      <c r="BC9" s="116" t="s">
        <v>150</v>
      </c>
      <c r="BD9" s="116" t="s">
        <v>86</v>
      </c>
    </row>
    <row r="10" spans="2:56" s="1" customFormat="1" ht="12" customHeight="1">
      <c r="B10" s="21"/>
      <c r="D10" s="121" t="s">
        <v>151</v>
      </c>
      <c r="L10" s="21"/>
      <c r="AZ10" s="116" t="s">
        <v>152</v>
      </c>
      <c r="BA10" s="116" t="s">
        <v>1</v>
      </c>
      <c r="BB10" s="116" t="s">
        <v>1</v>
      </c>
      <c r="BC10" s="116" t="s">
        <v>153</v>
      </c>
      <c r="BD10" s="116" t="s">
        <v>86</v>
      </c>
    </row>
    <row r="11" spans="1:56" s="2" customFormat="1" ht="16.5" customHeight="1">
      <c r="A11" s="35"/>
      <c r="B11" s="40"/>
      <c r="C11" s="35"/>
      <c r="D11" s="35"/>
      <c r="E11" s="320" t="s">
        <v>154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Z11" s="116" t="s">
        <v>155</v>
      </c>
      <c r="BA11" s="116" t="s">
        <v>1</v>
      </c>
      <c r="BB11" s="116" t="s">
        <v>1</v>
      </c>
      <c r="BC11" s="116" t="s">
        <v>156</v>
      </c>
      <c r="BD11" s="116" t="s">
        <v>86</v>
      </c>
    </row>
    <row r="12" spans="1:56" s="2" customFormat="1" ht="12" customHeight="1">
      <c r="A12" s="35"/>
      <c r="B12" s="40"/>
      <c r="C12" s="35"/>
      <c r="D12" s="121" t="s">
        <v>157</v>
      </c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Z12" s="116" t="s">
        <v>158</v>
      </c>
      <c r="BA12" s="116" t="s">
        <v>1</v>
      </c>
      <c r="BB12" s="116" t="s">
        <v>1</v>
      </c>
      <c r="BC12" s="116" t="s">
        <v>95</v>
      </c>
      <c r="BD12" s="116" t="s">
        <v>86</v>
      </c>
    </row>
    <row r="13" spans="1:56" s="2" customFormat="1" ht="16.5" customHeight="1">
      <c r="A13" s="35"/>
      <c r="B13" s="40"/>
      <c r="C13" s="35"/>
      <c r="D13" s="35"/>
      <c r="E13" s="322" t="s">
        <v>159</v>
      </c>
      <c r="F13" s="321"/>
      <c r="G13" s="321"/>
      <c r="H13" s="321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Z13" s="116" t="s">
        <v>160</v>
      </c>
      <c r="BA13" s="116" t="s">
        <v>1</v>
      </c>
      <c r="BB13" s="116" t="s">
        <v>1</v>
      </c>
      <c r="BC13" s="116" t="s">
        <v>161</v>
      </c>
      <c r="BD13" s="116" t="s">
        <v>86</v>
      </c>
    </row>
    <row r="14" spans="1:56" s="2" customFormat="1" ht="11.25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Z14" s="116" t="s">
        <v>162</v>
      </c>
      <c r="BA14" s="116" t="s">
        <v>1</v>
      </c>
      <c r="BB14" s="116" t="s">
        <v>1</v>
      </c>
      <c r="BC14" s="116" t="s">
        <v>163</v>
      </c>
      <c r="BD14" s="116" t="s">
        <v>86</v>
      </c>
    </row>
    <row r="15" spans="1:56" s="2" customFormat="1" ht="12" customHeight="1">
      <c r="A15" s="35"/>
      <c r="B15" s="40"/>
      <c r="C15" s="35"/>
      <c r="D15" s="121" t="s">
        <v>18</v>
      </c>
      <c r="E15" s="35"/>
      <c r="F15" s="110" t="s">
        <v>91</v>
      </c>
      <c r="G15" s="35"/>
      <c r="H15" s="35"/>
      <c r="I15" s="121" t="s">
        <v>19</v>
      </c>
      <c r="J15" s="110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Z15" s="116" t="s">
        <v>164</v>
      </c>
      <c r="BA15" s="116" t="s">
        <v>1</v>
      </c>
      <c r="BB15" s="116" t="s">
        <v>1</v>
      </c>
      <c r="BC15" s="116" t="s">
        <v>165</v>
      </c>
      <c r="BD15" s="116" t="s">
        <v>86</v>
      </c>
    </row>
    <row r="16" spans="1:56" s="2" customFormat="1" ht="12" customHeight="1">
      <c r="A16" s="35"/>
      <c r="B16" s="40"/>
      <c r="C16" s="35"/>
      <c r="D16" s="121" t="s">
        <v>20</v>
      </c>
      <c r="E16" s="35"/>
      <c r="F16" s="110" t="s">
        <v>21</v>
      </c>
      <c r="G16" s="35"/>
      <c r="H16" s="35"/>
      <c r="I16" s="121" t="s">
        <v>22</v>
      </c>
      <c r="J16" s="123" t="str">
        <f>'Rekapitulace stavby'!AN8</f>
        <v>24. 4. 2020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Z16" s="116" t="s">
        <v>166</v>
      </c>
      <c r="BA16" s="116" t="s">
        <v>1</v>
      </c>
      <c r="BB16" s="116" t="s">
        <v>1</v>
      </c>
      <c r="BC16" s="116" t="s">
        <v>167</v>
      </c>
      <c r="BD16" s="116" t="s">
        <v>86</v>
      </c>
    </row>
    <row r="17" spans="1:56" s="2" customFormat="1" ht="10.9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Z17" s="116" t="s">
        <v>168</v>
      </c>
      <c r="BA17" s="116" t="s">
        <v>1</v>
      </c>
      <c r="BB17" s="116" t="s">
        <v>1</v>
      </c>
      <c r="BC17" s="116" t="s">
        <v>169</v>
      </c>
      <c r="BD17" s="116" t="s">
        <v>86</v>
      </c>
    </row>
    <row r="18" spans="1:56" s="2" customFormat="1" ht="12" customHeight="1">
      <c r="A18" s="35"/>
      <c r="B18" s="40"/>
      <c r="C18" s="35"/>
      <c r="D18" s="121" t="s">
        <v>24</v>
      </c>
      <c r="E18" s="35"/>
      <c r="F18" s="35"/>
      <c r="G18" s="35"/>
      <c r="H18" s="35"/>
      <c r="I18" s="121" t="s">
        <v>25</v>
      </c>
      <c r="J18" s="110" t="s">
        <v>1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Z18" s="116" t="s">
        <v>170</v>
      </c>
      <c r="BA18" s="116" t="s">
        <v>1</v>
      </c>
      <c r="BB18" s="116" t="s">
        <v>1</v>
      </c>
      <c r="BC18" s="116" t="s">
        <v>171</v>
      </c>
      <c r="BD18" s="116" t="s">
        <v>86</v>
      </c>
    </row>
    <row r="19" spans="1:56" s="2" customFormat="1" ht="18" customHeight="1">
      <c r="A19" s="35"/>
      <c r="B19" s="40"/>
      <c r="C19" s="35"/>
      <c r="D19" s="35"/>
      <c r="E19" s="110" t="s">
        <v>26</v>
      </c>
      <c r="F19" s="35"/>
      <c r="G19" s="35"/>
      <c r="H19" s="35"/>
      <c r="I19" s="121" t="s">
        <v>27</v>
      </c>
      <c r="J19" s="110" t="s">
        <v>1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Z19" s="116" t="s">
        <v>172</v>
      </c>
      <c r="BA19" s="116" t="s">
        <v>1</v>
      </c>
      <c r="BB19" s="116" t="s">
        <v>1</v>
      </c>
      <c r="BC19" s="116" t="s">
        <v>173</v>
      </c>
      <c r="BD19" s="116" t="s">
        <v>86</v>
      </c>
    </row>
    <row r="20" spans="1:56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Z20" s="116" t="s">
        <v>174</v>
      </c>
      <c r="BA20" s="116" t="s">
        <v>1</v>
      </c>
      <c r="BB20" s="116" t="s">
        <v>1</v>
      </c>
      <c r="BC20" s="116" t="s">
        <v>171</v>
      </c>
      <c r="BD20" s="116" t="s">
        <v>86</v>
      </c>
    </row>
    <row r="21" spans="1:56" s="2" customFormat="1" ht="12" customHeight="1">
      <c r="A21" s="35"/>
      <c r="B21" s="40"/>
      <c r="C21" s="35"/>
      <c r="D21" s="121" t="s">
        <v>28</v>
      </c>
      <c r="E21" s="35"/>
      <c r="F21" s="35"/>
      <c r="G21" s="35"/>
      <c r="H21" s="35"/>
      <c r="I21" s="121" t="s">
        <v>25</v>
      </c>
      <c r="J21" s="31" t="str">
        <f>'Rekapitulace stavby'!AN13</f>
        <v>Vyplň údaj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Z21" s="116" t="s">
        <v>175</v>
      </c>
      <c r="BA21" s="116" t="s">
        <v>1</v>
      </c>
      <c r="BB21" s="116" t="s">
        <v>1</v>
      </c>
      <c r="BC21" s="116" t="s">
        <v>176</v>
      </c>
      <c r="BD21" s="116" t="s">
        <v>86</v>
      </c>
    </row>
    <row r="22" spans="1:56" s="2" customFormat="1" ht="18" customHeight="1">
      <c r="A22" s="35"/>
      <c r="B22" s="40"/>
      <c r="C22" s="35"/>
      <c r="D22" s="35"/>
      <c r="E22" s="323" t="str">
        <f>'Rekapitulace stavby'!E14</f>
        <v>Vyplň údaj</v>
      </c>
      <c r="F22" s="324"/>
      <c r="G22" s="324"/>
      <c r="H22" s="324"/>
      <c r="I22" s="121" t="s">
        <v>27</v>
      </c>
      <c r="J22" s="31" t="str">
        <f>'Rekapitulace stavby'!AN14</f>
        <v>Vyplň údaj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Z22" s="116" t="s">
        <v>177</v>
      </c>
      <c r="BA22" s="116" t="s">
        <v>1</v>
      </c>
      <c r="BB22" s="116" t="s">
        <v>1</v>
      </c>
      <c r="BC22" s="116" t="s">
        <v>178</v>
      </c>
      <c r="BD22" s="116" t="s">
        <v>86</v>
      </c>
    </row>
    <row r="23" spans="1:56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Z23" s="116" t="s">
        <v>179</v>
      </c>
      <c r="BA23" s="116" t="s">
        <v>1</v>
      </c>
      <c r="BB23" s="116" t="s">
        <v>1</v>
      </c>
      <c r="BC23" s="116" t="s">
        <v>180</v>
      </c>
      <c r="BD23" s="116" t="s">
        <v>86</v>
      </c>
    </row>
    <row r="24" spans="1:56" s="2" customFormat="1" ht="12" customHeight="1">
      <c r="A24" s="35"/>
      <c r="B24" s="40"/>
      <c r="C24" s="35"/>
      <c r="D24" s="121" t="s">
        <v>30</v>
      </c>
      <c r="E24" s="35"/>
      <c r="F24" s="35"/>
      <c r="G24" s="35"/>
      <c r="H24" s="35"/>
      <c r="I24" s="121" t="s">
        <v>25</v>
      </c>
      <c r="J24" s="110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Z24" s="116" t="s">
        <v>181</v>
      </c>
      <c r="BA24" s="116" t="s">
        <v>1</v>
      </c>
      <c r="BB24" s="116" t="s">
        <v>1</v>
      </c>
      <c r="BC24" s="116" t="s">
        <v>182</v>
      </c>
      <c r="BD24" s="116" t="s">
        <v>86</v>
      </c>
    </row>
    <row r="25" spans="1:56" s="2" customFormat="1" ht="18" customHeight="1">
      <c r="A25" s="35"/>
      <c r="B25" s="40"/>
      <c r="C25" s="35"/>
      <c r="D25" s="35"/>
      <c r="E25" s="110" t="s">
        <v>31</v>
      </c>
      <c r="F25" s="35"/>
      <c r="G25" s="35"/>
      <c r="H25" s="35"/>
      <c r="I25" s="121" t="s">
        <v>27</v>
      </c>
      <c r="J25" s="110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Z25" s="116" t="s">
        <v>183</v>
      </c>
      <c r="BA25" s="116" t="s">
        <v>1</v>
      </c>
      <c r="BB25" s="116" t="s">
        <v>1</v>
      </c>
      <c r="BC25" s="116" t="s">
        <v>184</v>
      </c>
      <c r="BD25" s="116" t="s">
        <v>86</v>
      </c>
    </row>
    <row r="26" spans="1:56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Z26" s="116" t="s">
        <v>185</v>
      </c>
      <c r="BA26" s="116" t="s">
        <v>1</v>
      </c>
      <c r="BB26" s="116" t="s">
        <v>1</v>
      </c>
      <c r="BC26" s="116" t="s">
        <v>186</v>
      </c>
      <c r="BD26" s="116" t="s">
        <v>86</v>
      </c>
    </row>
    <row r="27" spans="1:31" s="2" customFormat="1" ht="12" customHeight="1">
      <c r="A27" s="35"/>
      <c r="B27" s="40"/>
      <c r="C27" s="35"/>
      <c r="D27" s="121" t="s">
        <v>33</v>
      </c>
      <c r="E27" s="35"/>
      <c r="F27" s="35"/>
      <c r="G27" s="35"/>
      <c r="H27" s="35"/>
      <c r="I27" s="121" t="s">
        <v>25</v>
      </c>
      <c r="J27" s="110" t="s">
        <v>1</v>
      </c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>
      <c r="A28" s="35"/>
      <c r="B28" s="40"/>
      <c r="C28" s="35"/>
      <c r="D28" s="35"/>
      <c r="E28" s="110" t="s">
        <v>34</v>
      </c>
      <c r="F28" s="35"/>
      <c r="G28" s="35"/>
      <c r="H28" s="35"/>
      <c r="I28" s="121" t="s">
        <v>27</v>
      </c>
      <c r="J28" s="110" t="s">
        <v>1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35"/>
      <c r="E29" s="35"/>
      <c r="F29" s="35"/>
      <c r="G29" s="35"/>
      <c r="H29" s="35"/>
      <c r="I29" s="35"/>
      <c r="J29" s="35"/>
      <c r="K29" s="3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>
      <c r="A31" s="124"/>
      <c r="B31" s="125"/>
      <c r="C31" s="124"/>
      <c r="D31" s="124"/>
      <c r="E31" s="325" t="s">
        <v>1</v>
      </c>
      <c r="F31" s="325"/>
      <c r="G31" s="325"/>
      <c r="H31" s="325"/>
      <c r="I31" s="124"/>
      <c r="J31" s="124"/>
      <c r="K31" s="124"/>
      <c r="L31" s="126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</row>
    <row r="32" spans="1:31" s="2" customFormat="1" ht="6.95" customHeight="1">
      <c r="A32" s="35"/>
      <c r="B32" s="40"/>
      <c r="C32" s="35"/>
      <c r="D32" s="35"/>
      <c r="E32" s="35"/>
      <c r="F32" s="35"/>
      <c r="G32" s="35"/>
      <c r="H32" s="35"/>
      <c r="I32" s="35"/>
      <c r="J32" s="35"/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7"/>
      <c r="E33" s="127"/>
      <c r="F33" s="127"/>
      <c r="G33" s="127"/>
      <c r="H33" s="127"/>
      <c r="I33" s="127"/>
      <c r="J33" s="127"/>
      <c r="K33" s="127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40"/>
      <c r="C34" s="35"/>
      <c r="D34" s="128" t="s">
        <v>37</v>
      </c>
      <c r="E34" s="35"/>
      <c r="F34" s="35"/>
      <c r="G34" s="35"/>
      <c r="H34" s="35"/>
      <c r="I34" s="35"/>
      <c r="J34" s="129">
        <f>ROUND(J132,2)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>
      <c r="A35" s="35"/>
      <c r="B35" s="40"/>
      <c r="C35" s="35"/>
      <c r="D35" s="127"/>
      <c r="E35" s="127"/>
      <c r="F35" s="127"/>
      <c r="G35" s="127"/>
      <c r="H35" s="127"/>
      <c r="I35" s="127"/>
      <c r="J35" s="127"/>
      <c r="K35" s="127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35"/>
      <c r="F36" s="130" t="s">
        <v>39</v>
      </c>
      <c r="G36" s="35"/>
      <c r="H36" s="35"/>
      <c r="I36" s="130" t="s">
        <v>38</v>
      </c>
      <c r="J36" s="130" t="s">
        <v>40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40"/>
      <c r="C37" s="35"/>
      <c r="D37" s="122" t="s">
        <v>41</v>
      </c>
      <c r="E37" s="121" t="s">
        <v>42</v>
      </c>
      <c r="F37" s="131">
        <f>ROUND((SUM(BE132:BE660)),2)</f>
        <v>0</v>
      </c>
      <c r="G37" s="35"/>
      <c r="H37" s="35"/>
      <c r="I37" s="132">
        <v>0.21</v>
      </c>
      <c r="J37" s="131">
        <f>ROUND(((SUM(BE132:BE660))*I37),2)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40"/>
      <c r="C38" s="35"/>
      <c r="D38" s="35"/>
      <c r="E38" s="121" t="s">
        <v>43</v>
      </c>
      <c r="F38" s="131">
        <f>ROUND((SUM(BF132:BF660)),2)</f>
        <v>0</v>
      </c>
      <c r="G38" s="35"/>
      <c r="H38" s="35"/>
      <c r="I38" s="132">
        <v>0.1</v>
      </c>
      <c r="J38" s="131">
        <f>ROUND(((SUM(BF132:BF660))*I38),2)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1" t="s">
        <v>44</v>
      </c>
      <c r="F39" s="131">
        <f>ROUND((SUM(BG132:BG660)),2)</f>
        <v>0</v>
      </c>
      <c r="G39" s="35"/>
      <c r="H39" s="35"/>
      <c r="I39" s="132">
        <v>0.21</v>
      </c>
      <c r="J39" s="131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21" t="s">
        <v>45</v>
      </c>
      <c r="F40" s="131">
        <f>ROUND((SUM(BH132:BH660)),2)</f>
        <v>0</v>
      </c>
      <c r="G40" s="35"/>
      <c r="H40" s="35"/>
      <c r="I40" s="132">
        <v>0.1</v>
      </c>
      <c r="J40" s="131">
        <f>0</f>
        <v>0</v>
      </c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21" t="s">
        <v>46</v>
      </c>
      <c r="F41" s="131">
        <f>ROUND((SUM(BI132:BI660)),2)</f>
        <v>0</v>
      </c>
      <c r="G41" s="35"/>
      <c r="H41" s="35"/>
      <c r="I41" s="132">
        <v>0</v>
      </c>
      <c r="J41" s="131">
        <f>0</f>
        <v>0</v>
      </c>
      <c r="K41" s="35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40"/>
      <c r="C43" s="133"/>
      <c r="D43" s="134" t="s">
        <v>47</v>
      </c>
      <c r="E43" s="135"/>
      <c r="F43" s="135"/>
      <c r="G43" s="136" t="s">
        <v>48</v>
      </c>
      <c r="H43" s="137" t="s">
        <v>49</v>
      </c>
      <c r="I43" s="135"/>
      <c r="J43" s="138">
        <f>SUM(J34:J41)</f>
        <v>0</v>
      </c>
      <c r="K43" s="139"/>
      <c r="L43" s="5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>
      <c r="A44" s="35"/>
      <c r="B44" s="40"/>
      <c r="C44" s="35"/>
      <c r="D44" s="35"/>
      <c r="E44" s="35"/>
      <c r="F44" s="35"/>
      <c r="G44" s="35"/>
      <c r="H44" s="35"/>
      <c r="I44" s="35"/>
      <c r="J44" s="35"/>
      <c r="K44" s="35"/>
      <c r="L44" s="5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187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6" t="str">
        <f>E7</f>
        <v>BRNO, ZELNÁ - SPLAŠKOVÁ KANALIZACE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145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326" t="s">
        <v>148</v>
      </c>
      <c r="F87" s="284"/>
      <c r="G87" s="284"/>
      <c r="H87" s="284"/>
      <c r="I87" s="23"/>
      <c r="J87" s="23"/>
      <c r="K87" s="23"/>
      <c r="L87" s="21"/>
    </row>
    <row r="88" spans="2:12" s="1" customFormat="1" ht="12" customHeight="1">
      <c r="B88" s="22"/>
      <c r="C88" s="30" t="s">
        <v>151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5"/>
      <c r="B89" s="36"/>
      <c r="C89" s="37"/>
      <c r="D89" s="37"/>
      <c r="E89" s="328" t="s">
        <v>154</v>
      </c>
      <c r="F89" s="329"/>
      <c r="G89" s="329"/>
      <c r="H89" s="329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157</v>
      </c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277" t="str">
        <f>E13</f>
        <v>SO 310.1 - splašková kanalizace</v>
      </c>
      <c r="F91" s="329"/>
      <c r="G91" s="329"/>
      <c r="H91" s="329"/>
      <c r="I91" s="37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20</v>
      </c>
      <c r="D93" s="37"/>
      <c r="E93" s="37"/>
      <c r="F93" s="28" t="str">
        <f>F16</f>
        <v>Brno</v>
      </c>
      <c r="G93" s="37"/>
      <c r="H93" s="37"/>
      <c r="I93" s="30" t="s">
        <v>22</v>
      </c>
      <c r="J93" s="67" t="str">
        <f>IF(J16="","",J16)</f>
        <v>24. 4. 2020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5.2" customHeight="1">
      <c r="A95" s="35"/>
      <c r="B95" s="36"/>
      <c r="C95" s="30" t="s">
        <v>24</v>
      </c>
      <c r="D95" s="37"/>
      <c r="E95" s="37"/>
      <c r="F95" s="28" t="str">
        <f>E19</f>
        <v>Statutární město Brno</v>
      </c>
      <c r="G95" s="37"/>
      <c r="H95" s="37"/>
      <c r="I95" s="30" t="s">
        <v>30</v>
      </c>
      <c r="J95" s="33" t="str">
        <f>E25</f>
        <v>PROVO spol. s r.o.</v>
      </c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2" customHeight="1">
      <c r="A96" s="35"/>
      <c r="B96" s="36"/>
      <c r="C96" s="30" t="s">
        <v>28</v>
      </c>
      <c r="D96" s="37"/>
      <c r="E96" s="37"/>
      <c r="F96" s="28" t="str">
        <f>IF(E22="","",E22)</f>
        <v>Vyplň údaj</v>
      </c>
      <c r="G96" s="37"/>
      <c r="H96" s="37"/>
      <c r="I96" s="30" t="s">
        <v>33</v>
      </c>
      <c r="J96" s="33" t="str">
        <f>E28</f>
        <v>Obrtel M.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29.25" customHeight="1">
      <c r="A98" s="35"/>
      <c r="B98" s="36"/>
      <c r="C98" s="151" t="s">
        <v>188</v>
      </c>
      <c r="D98" s="152"/>
      <c r="E98" s="152"/>
      <c r="F98" s="152"/>
      <c r="G98" s="152"/>
      <c r="H98" s="152"/>
      <c r="I98" s="152"/>
      <c r="J98" s="153" t="s">
        <v>189</v>
      </c>
      <c r="K98" s="152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10.3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47" s="2" customFormat="1" ht="22.9" customHeight="1">
      <c r="A100" s="35"/>
      <c r="B100" s="36"/>
      <c r="C100" s="154" t="s">
        <v>190</v>
      </c>
      <c r="D100" s="37"/>
      <c r="E100" s="37"/>
      <c r="F100" s="37"/>
      <c r="G100" s="37"/>
      <c r="H100" s="37"/>
      <c r="I100" s="37"/>
      <c r="J100" s="85">
        <f>J132</f>
        <v>0</v>
      </c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8" t="s">
        <v>191</v>
      </c>
    </row>
    <row r="101" spans="2:12" s="9" customFormat="1" ht="24.95" customHeight="1">
      <c r="B101" s="155"/>
      <c r="C101" s="156"/>
      <c r="D101" s="157" t="s">
        <v>192</v>
      </c>
      <c r="E101" s="158"/>
      <c r="F101" s="158"/>
      <c r="G101" s="158"/>
      <c r="H101" s="158"/>
      <c r="I101" s="158"/>
      <c r="J101" s="159">
        <f>J133</f>
        <v>0</v>
      </c>
      <c r="K101" s="156"/>
      <c r="L101" s="160"/>
    </row>
    <row r="102" spans="2:12" s="10" customFormat="1" ht="19.9" customHeight="1">
      <c r="B102" s="161"/>
      <c r="C102" s="104"/>
      <c r="D102" s="162" t="s">
        <v>193</v>
      </c>
      <c r="E102" s="163"/>
      <c r="F102" s="163"/>
      <c r="G102" s="163"/>
      <c r="H102" s="163"/>
      <c r="I102" s="163"/>
      <c r="J102" s="164">
        <f>J134</f>
        <v>0</v>
      </c>
      <c r="K102" s="104"/>
      <c r="L102" s="165"/>
    </row>
    <row r="103" spans="2:12" s="10" customFormat="1" ht="19.9" customHeight="1">
      <c r="B103" s="161"/>
      <c r="C103" s="104"/>
      <c r="D103" s="162" t="s">
        <v>194</v>
      </c>
      <c r="E103" s="163"/>
      <c r="F103" s="163"/>
      <c r="G103" s="163"/>
      <c r="H103" s="163"/>
      <c r="I103" s="163"/>
      <c r="J103" s="164">
        <f>J396</f>
        <v>0</v>
      </c>
      <c r="K103" s="104"/>
      <c r="L103" s="165"/>
    </row>
    <row r="104" spans="2:12" s="10" customFormat="1" ht="19.9" customHeight="1">
      <c r="B104" s="161"/>
      <c r="C104" s="104"/>
      <c r="D104" s="162" t="s">
        <v>195</v>
      </c>
      <c r="E104" s="163"/>
      <c r="F104" s="163"/>
      <c r="G104" s="163"/>
      <c r="H104" s="163"/>
      <c r="I104" s="163"/>
      <c r="J104" s="164">
        <f>J449</f>
        <v>0</v>
      </c>
      <c r="K104" s="104"/>
      <c r="L104" s="165"/>
    </row>
    <row r="105" spans="2:12" s="10" customFormat="1" ht="19.9" customHeight="1">
      <c r="B105" s="161"/>
      <c r="C105" s="104"/>
      <c r="D105" s="162" t="s">
        <v>196</v>
      </c>
      <c r="E105" s="163"/>
      <c r="F105" s="163"/>
      <c r="G105" s="163"/>
      <c r="H105" s="163"/>
      <c r="I105" s="163"/>
      <c r="J105" s="164">
        <f>J458</f>
        <v>0</v>
      </c>
      <c r="K105" s="104"/>
      <c r="L105" s="165"/>
    </row>
    <row r="106" spans="2:12" s="10" customFormat="1" ht="19.9" customHeight="1">
      <c r="B106" s="161"/>
      <c r="C106" s="104"/>
      <c r="D106" s="162" t="s">
        <v>197</v>
      </c>
      <c r="E106" s="163"/>
      <c r="F106" s="163"/>
      <c r="G106" s="163"/>
      <c r="H106" s="163"/>
      <c r="I106" s="163"/>
      <c r="J106" s="164">
        <f>J652</f>
        <v>0</v>
      </c>
      <c r="K106" s="104"/>
      <c r="L106" s="165"/>
    </row>
    <row r="107" spans="2:12" s="9" customFormat="1" ht="24.95" customHeight="1">
      <c r="B107" s="155"/>
      <c r="C107" s="156"/>
      <c r="D107" s="157" t="s">
        <v>198</v>
      </c>
      <c r="E107" s="158"/>
      <c r="F107" s="158"/>
      <c r="G107" s="158"/>
      <c r="H107" s="158"/>
      <c r="I107" s="158"/>
      <c r="J107" s="159">
        <f>J654</f>
        <v>0</v>
      </c>
      <c r="K107" s="156"/>
      <c r="L107" s="160"/>
    </row>
    <row r="108" spans="2:12" s="10" customFormat="1" ht="19.9" customHeight="1">
      <c r="B108" s="161"/>
      <c r="C108" s="104"/>
      <c r="D108" s="162" t="s">
        <v>199</v>
      </c>
      <c r="E108" s="163"/>
      <c r="F108" s="163"/>
      <c r="G108" s="163"/>
      <c r="H108" s="163"/>
      <c r="I108" s="163"/>
      <c r="J108" s="164">
        <f>J655</f>
        <v>0</v>
      </c>
      <c r="K108" s="104"/>
      <c r="L108" s="165"/>
    </row>
    <row r="109" spans="1:31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4" t="s">
        <v>200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16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26" t="str">
        <f>E7</f>
        <v>BRNO, ZELNÁ - SPLAŠKOVÁ KANALIZACE</v>
      </c>
      <c r="F118" s="327"/>
      <c r="G118" s="327"/>
      <c r="H118" s="32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2:12" s="1" customFormat="1" ht="12" customHeight="1">
      <c r="B119" s="22"/>
      <c r="C119" s="30" t="s">
        <v>145</v>
      </c>
      <c r="D119" s="23"/>
      <c r="E119" s="23"/>
      <c r="F119" s="23"/>
      <c r="G119" s="23"/>
      <c r="H119" s="23"/>
      <c r="I119" s="23"/>
      <c r="J119" s="23"/>
      <c r="K119" s="23"/>
      <c r="L119" s="21"/>
    </row>
    <row r="120" spans="2:12" s="1" customFormat="1" ht="16.5" customHeight="1">
      <c r="B120" s="22"/>
      <c r="C120" s="23"/>
      <c r="D120" s="23"/>
      <c r="E120" s="326" t="s">
        <v>148</v>
      </c>
      <c r="F120" s="284"/>
      <c r="G120" s="284"/>
      <c r="H120" s="284"/>
      <c r="I120" s="23"/>
      <c r="J120" s="23"/>
      <c r="K120" s="23"/>
      <c r="L120" s="21"/>
    </row>
    <row r="121" spans="2:12" s="1" customFormat="1" ht="12" customHeight="1">
      <c r="B121" s="22"/>
      <c r="C121" s="30" t="s">
        <v>151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5"/>
      <c r="B122" s="36"/>
      <c r="C122" s="37"/>
      <c r="D122" s="37"/>
      <c r="E122" s="328" t="s">
        <v>154</v>
      </c>
      <c r="F122" s="329"/>
      <c r="G122" s="329"/>
      <c r="H122" s="329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157</v>
      </c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7"/>
      <c r="D124" s="37"/>
      <c r="E124" s="277" t="str">
        <f>E13</f>
        <v>SO 310.1 - splašková kanalizace</v>
      </c>
      <c r="F124" s="329"/>
      <c r="G124" s="329"/>
      <c r="H124" s="329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20</v>
      </c>
      <c r="D126" s="37"/>
      <c r="E126" s="37"/>
      <c r="F126" s="28" t="str">
        <f>F16</f>
        <v>Brno</v>
      </c>
      <c r="G126" s="37"/>
      <c r="H126" s="37"/>
      <c r="I126" s="30" t="s">
        <v>22</v>
      </c>
      <c r="J126" s="67" t="str">
        <f>IF(J16="","",J16)</f>
        <v>24. 4. 2020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24</v>
      </c>
      <c r="D128" s="37"/>
      <c r="E128" s="37"/>
      <c r="F128" s="28" t="str">
        <f>E19</f>
        <v>Statutární město Brno</v>
      </c>
      <c r="G128" s="37"/>
      <c r="H128" s="37"/>
      <c r="I128" s="30" t="s">
        <v>30</v>
      </c>
      <c r="J128" s="33" t="str">
        <f>E25</f>
        <v>PROVO spol. s r.o.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2" customHeight="1">
      <c r="A129" s="35"/>
      <c r="B129" s="36"/>
      <c r="C129" s="30" t="s">
        <v>28</v>
      </c>
      <c r="D129" s="37"/>
      <c r="E129" s="37"/>
      <c r="F129" s="28" t="str">
        <f>IF(E22="","",E22)</f>
        <v>Vyplň údaj</v>
      </c>
      <c r="G129" s="37"/>
      <c r="H129" s="37"/>
      <c r="I129" s="30" t="s">
        <v>33</v>
      </c>
      <c r="J129" s="33" t="str">
        <f>E28</f>
        <v>Obrtel M.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0.3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11" customFormat="1" ht="29.25" customHeight="1">
      <c r="A131" s="166"/>
      <c r="B131" s="167"/>
      <c r="C131" s="168" t="s">
        <v>201</v>
      </c>
      <c r="D131" s="169" t="s">
        <v>62</v>
      </c>
      <c r="E131" s="169" t="s">
        <v>58</v>
      </c>
      <c r="F131" s="169" t="s">
        <v>59</v>
      </c>
      <c r="G131" s="169" t="s">
        <v>202</v>
      </c>
      <c r="H131" s="169" t="s">
        <v>203</v>
      </c>
      <c r="I131" s="169" t="s">
        <v>204</v>
      </c>
      <c r="J131" s="169" t="s">
        <v>189</v>
      </c>
      <c r="K131" s="170" t="s">
        <v>205</v>
      </c>
      <c r="L131" s="171"/>
      <c r="M131" s="76" t="s">
        <v>1</v>
      </c>
      <c r="N131" s="77" t="s">
        <v>41</v>
      </c>
      <c r="O131" s="77" t="s">
        <v>206</v>
      </c>
      <c r="P131" s="77" t="s">
        <v>207</v>
      </c>
      <c r="Q131" s="77" t="s">
        <v>208</v>
      </c>
      <c r="R131" s="77" t="s">
        <v>209</v>
      </c>
      <c r="S131" s="77" t="s">
        <v>210</v>
      </c>
      <c r="T131" s="78" t="s">
        <v>211</v>
      </c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</row>
    <row r="132" spans="1:63" s="2" customFormat="1" ht="22.9" customHeight="1">
      <c r="A132" s="35"/>
      <c r="B132" s="36"/>
      <c r="C132" s="83" t="s">
        <v>212</v>
      </c>
      <c r="D132" s="37"/>
      <c r="E132" s="37"/>
      <c r="F132" s="37"/>
      <c r="G132" s="37"/>
      <c r="H132" s="37"/>
      <c r="I132" s="37"/>
      <c r="J132" s="172">
        <f>BK132</f>
        <v>0</v>
      </c>
      <c r="K132" s="37"/>
      <c r="L132" s="40"/>
      <c r="M132" s="79"/>
      <c r="N132" s="173"/>
      <c r="O132" s="80"/>
      <c r="P132" s="174">
        <f>P133+P654</f>
        <v>0</v>
      </c>
      <c r="Q132" s="80"/>
      <c r="R132" s="174">
        <f>R133+R654</f>
        <v>1075.11715912</v>
      </c>
      <c r="S132" s="80"/>
      <c r="T132" s="175">
        <f>T133+T654</f>
        <v>942.9943619999999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76</v>
      </c>
      <c r="AU132" s="18" t="s">
        <v>191</v>
      </c>
      <c r="BK132" s="176">
        <f>BK133+BK654</f>
        <v>0</v>
      </c>
    </row>
    <row r="133" spans="2:63" s="12" customFormat="1" ht="25.9" customHeight="1">
      <c r="B133" s="177"/>
      <c r="C133" s="178"/>
      <c r="D133" s="179" t="s">
        <v>76</v>
      </c>
      <c r="E133" s="180" t="s">
        <v>213</v>
      </c>
      <c r="F133" s="180" t="s">
        <v>214</v>
      </c>
      <c r="G133" s="178"/>
      <c r="H133" s="178"/>
      <c r="I133" s="181"/>
      <c r="J133" s="182">
        <f>BK133</f>
        <v>0</v>
      </c>
      <c r="K133" s="178"/>
      <c r="L133" s="183"/>
      <c r="M133" s="184"/>
      <c r="N133" s="185"/>
      <c r="O133" s="185"/>
      <c r="P133" s="186">
        <f>P134+P396+P449+P458+P652</f>
        <v>0</v>
      </c>
      <c r="Q133" s="185"/>
      <c r="R133" s="186">
        <f>R134+R396+R449+R458+R652</f>
        <v>1075.11301012</v>
      </c>
      <c r="S133" s="185"/>
      <c r="T133" s="187">
        <f>T134+T396+T449+T458+T652</f>
        <v>942.9943619999999</v>
      </c>
      <c r="AR133" s="188" t="s">
        <v>84</v>
      </c>
      <c r="AT133" s="189" t="s">
        <v>76</v>
      </c>
      <c r="AU133" s="189" t="s">
        <v>77</v>
      </c>
      <c r="AY133" s="188" t="s">
        <v>215</v>
      </c>
      <c r="BK133" s="190">
        <f>BK134+BK396+BK449+BK458+BK652</f>
        <v>0</v>
      </c>
    </row>
    <row r="134" spans="2:63" s="12" customFormat="1" ht="22.9" customHeight="1">
      <c r="B134" s="177"/>
      <c r="C134" s="178"/>
      <c r="D134" s="179" t="s">
        <v>76</v>
      </c>
      <c r="E134" s="191" t="s">
        <v>84</v>
      </c>
      <c r="F134" s="191" t="s">
        <v>216</v>
      </c>
      <c r="G134" s="178"/>
      <c r="H134" s="178"/>
      <c r="I134" s="181"/>
      <c r="J134" s="192">
        <f>BK134</f>
        <v>0</v>
      </c>
      <c r="K134" s="178"/>
      <c r="L134" s="183"/>
      <c r="M134" s="184"/>
      <c r="N134" s="185"/>
      <c r="O134" s="185"/>
      <c r="P134" s="186">
        <f>SUM(P135:P395)</f>
        <v>0</v>
      </c>
      <c r="Q134" s="185"/>
      <c r="R134" s="186">
        <f>SUM(R135:R395)</f>
        <v>10.85128441</v>
      </c>
      <c r="S134" s="185"/>
      <c r="T134" s="187">
        <f>SUM(T135:T395)</f>
        <v>942.9943619999999</v>
      </c>
      <c r="AR134" s="188" t="s">
        <v>84</v>
      </c>
      <c r="AT134" s="189" t="s">
        <v>76</v>
      </c>
      <c r="AU134" s="189" t="s">
        <v>84</v>
      </c>
      <c r="AY134" s="188" t="s">
        <v>215</v>
      </c>
      <c r="BK134" s="190">
        <f>SUM(BK135:BK395)</f>
        <v>0</v>
      </c>
    </row>
    <row r="135" spans="1:65" s="2" customFormat="1" ht="21.75" customHeight="1">
      <c r="A135" s="35"/>
      <c r="B135" s="36"/>
      <c r="C135" s="193" t="s">
        <v>84</v>
      </c>
      <c r="D135" s="193" t="s">
        <v>217</v>
      </c>
      <c r="E135" s="194" t="s">
        <v>218</v>
      </c>
      <c r="F135" s="195" t="s">
        <v>219</v>
      </c>
      <c r="G135" s="196" t="s">
        <v>220</v>
      </c>
      <c r="H135" s="197">
        <v>2.4</v>
      </c>
      <c r="I135" s="198"/>
      <c r="J135" s="199">
        <f>ROUND(I135*H135,2)</f>
        <v>0</v>
      </c>
      <c r="K135" s="195" t="s">
        <v>221</v>
      </c>
      <c r="L135" s="40"/>
      <c r="M135" s="200" t="s">
        <v>1</v>
      </c>
      <c r="N135" s="201" t="s">
        <v>42</v>
      </c>
      <c r="O135" s="72"/>
      <c r="P135" s="202">
        <f>O135*H135</f>
        <v>0</v>
      </c>
      <c r="Q135" s="202">
        <v>0</v>
      </c>
      <c r="R135" s="202">
        <f>Q135*H135</f>
        <v>0</v>
      </c>
      <c r="S135" s="202">
        <v>0.055</v>
      </c>
      <c r="T135" s="203">
        <f>S135*H135</f>
        <v>0.132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4" t="s">
        <v>222</v>
      </c>
      <c r="AT135" s="204" t="s">
        <v>217</v>
      </c>
      <c r="AU135" s="204" t="s">
        <v>86</v>
      </c>
      <c r="AY135" s="18" t="s">
        <v>215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18" t="s">
        <v>84</v>
      </c>
      <c r="BK135" s="205">
        <f>ROUND(I135*H135,2)</f>
        <v>0</v>
      </c>
      <c r="BL135" s="18" t="s">
        <v>222</v>
      </c>
      <c r="BM135" s="204" t="s">
        <v>223</v>
      </c>
    </row>
    <row r="136" spans="2:51" s="13" customFormat="1" ht="11.25">
      <c r="B136" s="206"/>
      <c r="C136" s="207"/>
      <c r="D136" s="208" t="s">
        <v>224</v>
      </c>
      <c r="E136" s="209" t="s">
        <v>1</v>
      </c>
      <c r="F136" s="210" t="s">
        <v>225</v>
      </c>
      <c r="G136" s="207"/>
      <c r="H136" s="209" t="s">
        <v>1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224</v>
      </c>
      <c r="AU136" s="216" t="s">
        <v>86</v>
      </c>
      <c r="AV136" s="13" t="s">
        <v>84</v>
      </c>
      <c r="AW136" s="13" t="s">
        <v>32</v>
      </c>
      <c r="AX136" s="13" t="s">
        <v>77</v>
      </c>
      <c r="AY136" s="216" t="s">
        <v>215</v>
      </c>
    </row>
    <row r="137" spans="2:51" s="14" customFormat="1" ht="11.25">
      <c r="B137" s="217"/>
      <c r="C137" s="218"/>
      <c r="D137" s="208" t="s">
        <v>224</v>
      </c>
      <c r="E137" s="219" t="s">
        <v>1</v>
      </c>
      <c r="F137" s="220" t="s">
        <v>226</v>
      </c>
      <c r="G137" s="218"/>
      <c r="H137" s="221">
        <v>2.4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224</v>
      </c>
      <c r="AU137" s="227" t="s">
        <v>86</v>
      </c>
      <c r="AV137" s="14" t="s">
        <v>86</v>
      </c>
      <c r="AW137" s="14" t="s">
        <v>32</v>
      </c>
      <c r="AX137" s="14" t="s">
        <v>77</v>
      </c>
      <c r="AY137" s="227" t="s">
        <v>215</v>
      </c>
    </row>
    <row r="138" spans="2:51" s="15" customFormat="1" ht="11.25">
      <c r="B138" s="228"/>
      <c r="C138" s="229"/>
      <c r="D138" s="208" t="s">
        <v>224</v>
      </c>
      <c r="E138" s="230" t="s">
        <v>134</v>
      </c>
      <c r="F138" s="231" t="s">
        <v>227</v>
      </c>
      <c r="G138" s="229"/>
      <c r="H138" s="232">
        <v>2.4</v>
      </c>
      <c r="I138" s="233"/>
      <c r="J138" s="229"/>
      <c r="K138" s="229"/>
      <c r="L138" s="234"/>
      <c r="M138" s="235"/>
      <c r="N138" s="236"/>
      <c r="O138" s="236"/>
      <c r="P138" s="236"/>
      <c r="Q138" s="236"/>
      <c r="R138" s="236"/>
      <c r="S138" s="236"/>
      <c r="T138" s="237"/>
      <c r="AT138" s="238" t="s">
        <v>224</v>
      </c>
      <c r="AU138" s="238" t="s">
        <v>86</v>
      </c>
      <c r="AV138" s="15" t="s">
        <v>222</v>
      </c>
      <c r="AW138" s="15" t="s">
        <v>32</v>
      </c>
      <c r="AX138" s="15" t="s">
        <v>84</v>
      </c>
      <c r="AY138" s="238" t="s">
        <v>215</v>
      </c>
    </row>
    <row r="139" spans="1:65" s="2" customFormat="1" ht="33" customHeight="1">
      <c r="A139" s="35"/>
      <c r="B139" s="36"/>
      <c r="C139" s="193" t="s">
        <v>86</v>
      </c>
      <c r="D139" s="193" t="s">
        <v>217</v>
      </c>
      <c r="E139" s="194" t="s">
        <v>228</v>
      </c>
      <c r="F139" s="195" t="s">
        <v>229</v>
      </c>
      <c r="G139" s="196" t="s">
        <v>230</v>
      </c>
      <c r="H139" s="197">
        <v>0.264</v>
      </c>
      <c r="I139" s="198"/>
      <c r="J139" s="199">
        <f>ROUND(I139*H139,2)</f>
        <v>0</v>
      </c>
      <c r="K139" s="195" t="s">
        <v>231</v>
      </c>
      <c r="L139" s="40"/>
      <c r="M139" s="200" t="s">
        <v>1</v>
      </c>
      <c r="N139" s="201" t="s">
        <v>42</v>
      </c>
      <c r="O139" s="72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222</v>
      </c>
      <c r="AT139" s="204" t="s">
        <v>217</v>
      </c>
      <c r="AU139" s="204" t="s">
        <v>86</v>
      </c>
      <c r="AY139" s="18" t="s">
        <v>215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8" t="s">
        <v>84</v>
      </c>
      <c r="BK139" s="205">
        <f>ROUND(I139*H139,2)</f>
        <v>0</v>
      </c>
      <c r="BL139" s="18" t="s">
        <v>222</v>
      </c>
      <c r="BM139" s="204" t="s">
        <v>232</v>
      </c>
    </row>
    <row r="140" spans="2:51" s="14" customFormat="1" ht="11.25">
      <c r="B140" s="217"/>
      <c r="C140" s="218"/>
      <c r="D140" s="208" t="s">
        <v>224</v>
      </c>
      <c r="E140" s="219" t="s">
        <v>1</v>
      </c>
      <c r="F140" s="220" t="s">
        <v>233</v>
      </c>
      <c r="G140" s="218"/>
      <c r="H140" s="221">
        <v>0.264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224</v>
      </c>
      <c r="AU140" s="227" t="s">
        <v>86</v>
      </c>
      <c r="AV140" s="14" t="s">
        <v>86</v>
      </c>
      <c r="AW140" s="14" t="s">
        <v>32</v>
      </c>
      <c r="AX140" s="14" t="s">
        <v>84</v>
      </c>
      <c r="AY140" s="227" t="s">
        <v>215</v>
      </c>
    </row>
    <row r="141" spans="1:65" s="2" customFormat="1" ht="24.2" customHeight="1">
      <c r="A141" s="35"/>
      <c r="B141" s="36"/>
      <c r="C141" s="193" t="s">
        <v>95</v>
      </c>
      <c r="D141" s="193" t="s">
        <v>217</v>
      </c>
      <c r="E141" s="194" t="s">
        <v>234</v>
      </c>
      <c r="F141" s="195" t="s">
        <v>235</v>
      </c>
      <c r="G141" s="196" t="s">
        <v>230</v>
      </c>
      <c r="H141" s="197">
        <v>198.083</v>
      </c>
      <c r="I141" s="198"/>
      <c r="J141" s="199">
        <f>ROUND(I141*H141,2)</f>
        <v>0</v>
      </c>
      <c r="K141" s="195" t="s">
        <v>221</v>
      </c>
      <c r="L141" s="40"/>
      <c r="M141" s="200" t="s">
        <v>1</v>
      </c>
      <c r="N141" s="201" t="s">
        <v>42</v>
      </c>
      <c r="O141" s="72"/>
      <c r="P141" s="202">
        <f>O141*H141</f>
        <v>0</v>
      </c>
      <c r="Q141" s="202">
        <v>0</v>
      </c>
      <c r="R141" s="202">
        <f>Q141*H141</f>
        <v>0</v>
      </c>
      <c r="S141" s="202">
        <v>0.134</v>
      </c>
      <c r="T141" s="203">
        <f>S141*H141</f>
        <v>26.543122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222</v>
      </c>
      <c r="AT141" s="204" t="s">
        <v>217</v>
      </c>
      <c r="AU141" s="204" t="s">
        <v>86</v>
      </c>
      <c r="AY141" s="18" t="s">
        <v>215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8" t="s">
        <v>84</v>
      </c>
      <c r="BK141" s="205">
        <f>ROUND(I141*H141,2)</f>
        <v>0</v>
      </c>
      <c r="BL141" s="18" t="s">
        <v>222</v>
      </c>
      <c r="BM141" s="204" t="s">
        <v>236</v>
      </c>
    </row>
    <row r="142" spans="2:51" s="13" customFormat="1" ht="11.25">
      <c r="B142" s="206"/>
      <c r="C142" s="207"/>
      <c r="D142" s="208" t="s">
        <v>224</v>
      </c>
      <c r="E142" s="209" t="s">
        <v>1</v>
      </c>
      <c r="F142" s="210" t="s">
        <v>237</v>
      </c>
      <c r="G142" s="207"/>
      <c r="H142" s="209" t="s">
        <v>1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224</v>
      </c>
      <c r="AU142" s="216" t="s">
        <v>86</v>
      </c>
      <c r="AV142" s="13" t="s">
        <v>84</v>
      </c>
      <c r="AW142" s="13" t="s">
        <v>32</v>
      </c>
      <c r="AX142" s="13" t="s">
        <v>77</v>
      </c>
      <c r="AY142" s="216" t="s">
        <v>215</v>
      </c>
    </row>
    <row r="143" spans="2:51" s="14" customFormat="1" ht="22.5">
      <c r="B143" s="217"/>
      <c r="C143" s="218"/>
      <c r="D143" s="208" t="s">
        <v>224</v>
      </c>
      <c r="E143" s="219" t="s">
        <v>1</v>
      </c>
      <c r="F143" s="220" t="s">
        <v>238</v>
      </c>
      <c r="G143" s="218"/>
      <c r="H143" s="221">
        <v>232.86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224</v>
      </c>
      <c r="AU143" s="227" t="s">
        <v>86</v>
      </c>
      <c r="AV143" s="14" t="s">
        <v>86</v>
      </c>
      <c r="AW143" s="14" t="s">
        <v>32</v>
      </c>
      <c r="AX143" s="14" t="s">
        <v>77</v>
      </c>
      <c r="AY143" s="227" t="s">
        <v>215</v>
      </c>
    </row>
    <row r="144" spans="2:51" s="14" customFormat="1" ht="11.25">
      <c r="B144" s="217"/>
      <c r="C144" s="218"/>
      <c r="D144" s="208" t="s">
        <v>224</v>
      </c>
      <c r="E144" s="219" t="s">
        <v>1</v>
      </c>
      <c r="F144" s="220" t="s">
        <v>239</v>
      </c>
      <c r="G144" s="218"/>
      <c r="H144" s="221">
        <v>31.25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224</v>
      </c>
      <c r="AU144" s="227" t="s">
        <v>86</v>
      </c>
      <c r="AV144" s="14" t="s">
        <v>86</v>
      </c>
      <c r="AW144" s="14" t="s">
        <v>32</v>
      </c>
      <c r="AX144" s="14" t="s">
        <v>77</v>
      </c>
      <c r="AY144" s="227" t="s">
        <v>215</v>
      </c>
    </row>
    <row r="145" spans="2:51" s="15" customFormat="1" ht="11.25">
      <c r="B145" s="228"/>
      <c r="C145" s="229"/>
      <c r="D145" s="208" t="s">
        <v>224</v>
      </c>
      <c r="E145" s="230" t="s">
        <v>183</v>
      </c>
      <c r="F145" s="231" t="s">
        <v>227</v>
      </c>
      <c r="G145" s="229"/>
      <c r="H145" s="232">
        <v>264.11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224</v>
      </c>
      <c r="AU145" s="238" t="s">
        <v>86</v>
      </c>
      <c r="AV145" s="15" t="s">
        <v>222</v>
      </c>
      <c r="AW145" s="15" t="s">
        <v>32</v>
      </c>
      <c r="AX145" s="15" t="s">
        <v>77</v>
      </c>
      <c r="AY145" s="238" t="s">
        <v>215</v>
      </c>
    </row>
    <row r="146" spans="2:51" s="13" customFormat="1" ht="11.25">
      <c r="B146" s="206"/>
      <c r="C146" s="207"/>
      <c r="D146" s="208" t="s">
        <v>224</v>
      </c>
      <c r="E146" s="209" t="s">
        <v>1</v>
      </c>
      <c r="F146" s="210" t="s">
        <v>240</v>
      </c>
      <c r="G146" s="207"/>
      <c r="H146" s="209" t="s">
        <v>1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224</v>
      </c>
      <c r="AU146" s="216" t="s">
        <v>86</v>
      </c>
      <c r="AV146" s="13" t="s">
        <v>84</v>
      </c>
      <c r="AW146" s="13" t="s">
        <v>32</v>
      </c>
      <c r="AX146" s="13" t="s">
        <v>77</v>
      </c>
      <c r="AY146" s="216" t="s">
        <v>215</v>
      </c>
    </row>
    <row r="147" spans="2:51" s="14" customFormat="1" ht="11.25">
      <c r="B147" s="217"/>
      <c r="C147" s="218"/>
      <c r="D147" s="208" t="s">
        <v>224</v>
      </c>
      <c r="E147" s="219" t="s">
        <v>1</v>
      </c>
      <c r="F147" s="220" t="s">
        <v>241</v>
      </c>
      <c r="G147" s="218"/>
      <c r="H147" s="221">
        <v>198.083</v>
      </c>
      <c r="I147" s="222"/>
      <c r="J147" s="218"/>
      <c r="K147" s="218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224</v>
      </c>
      <c r="AU147" s="227" t="s">
        <v>86</v>
      </c>
      <c r="AV147" s="14" t="s">
        <v>86</v>
      </c>
      <c r="AW147" s="14" t="s">
        <v>32</v>
      </c>
      <c r="AX147" s="14" t="s">
        <v>84</v>
      </c>
      <c r="AY147" s="227" t="s">
        <v>215</v>
      </c>
    </row>
    <row r="148" spans="1:65" s="2" customFormat="1" ht="24.2" customHeight="1">
      <c r="A148" s="35"/>
      <c r="B148" s="36"/>
      <c r="C148" s="193" t="s">
        <v>222</v>
      </c>
      <c r="D148" s="193" t="s">
        <v>217</v>
      </c>
      <c r="E148" s="194" t="s">
        <v>242</v>
      </c>
      <c r="F148" s="195" t="s">
        <v>243</v>
      </c>
      <c r="G148" s="196" t="s">
        <v>230</v>
      </c>
      <c r="H148" s="197">
        <v>66.028</v>
      </c>
      <c r="I148" s="198"/>
      <c r="J148" s="199">
        <f>ROUND(I148*H148,2)</f>
        <v>0</v>
      </c>
      <c r="K148" s="195" t="s">
        <v>231</v>
      </c>
      <c r="L148" s="40"/>
      <c r="M148" s="200" t="s">
        <v>1</v>
      </c>
      <c r="N148" s="201" t="s">
        <v>42</v>
      </c>
      <c r="O148" s="72"/>
      <c r="P148" s="202">
        <f>O148*H148</f>
        <v>0</v>
      </c>
      <c r="Q148" s="202">
        <v>0</v>
      </c>
      <c r="R148" s="202">
        <f>Q148*H148</f>
        <v>0</v>
      </c>
      <c r="S148" s="202">
        <v>0.295</v>
      </c>
      <c r="T148" s="203">
        <f>S148*H148</f>
        <v>19.478260000000002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222</v>
      </c>
      <c r="AT148" s="204" t="s">
        <v>217</v>
      </c>
      <c r="AU148" s="204" t="s">
        <v>86</v>
      </c>
      <c r="AY148" s="18" t="s">
        <v>215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18" t="s">
        <v>84</v>
      </c>
      <c r="BK148" s="205">
        <f>ROUND(I148*H148,2)</f>
        <v>0</v>
      </c>
      <c r="BL148" s="18" t="s">
        <v>222</v>
      </c>
      <c r="BM148" s="204" t="s">
        <v>244</v>
      </c>
    </row>
    <row r="149" spans="2:51" s="13" customFormat="1" ht="11.25">
      <c r="B149" s="206"/>
      <c r="C149" s="207"/>
      <c r="D149" s="208" t="s">
        <v>224</v>
      </c>
      <c r="E149" s="209" t="s">
        <v>1</v>
      </c>
      <c r="F149" s="210" t="s">
        <v>240</v>
      </c>
      <c r="G149" s="207"/>
      <c r="H149" s="209" t="s">
        <v>1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224</v>
      </c>
      <c r="AU149" s="216" t="s">
        <v>86</v>
      </c>
      <c r="AV149" s="13" t="s">
        <v>84</v>
      </c>
      <c r="AW149" s="13" t="s">
        <v>32</v>
      </c>
      <c r="AX149" s="13" t="s">
        <v>77</v>
      </c>
      <c r="AY149" s="216" t="s">
        <v>215</v>
      </c>
    </row>
    <row r="150" spans="2:51" s="14" customFormat="1" ht="11.25">
      <c r="B150" s="217"/>
      <c r="C150" s="218"/>
      <c r="D150" s="208" t="s">
        <v>224</v>
      </c>
      <c r="E150" s="219" t="s">
        <v>1</v>
      </c>
      <c r="F150" s="220" t="s">
        <v>245</v>
      </c>
      <c r="G150" s="218"/>
      <c r="H150" s="221">
        <v>66.028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224</v>
      </c>
      <c r="AU150" s="227" t="s">
        <v>86</v>
      </c>
      <c r="AV150" s="14" t="s">
        <v>86</v>
      </c>
      <c r="AW150" s="14" t="s">
        <v>32</v>
      </c>
      <c r="AX150" s="14" t="s">
        <v>84</v>
      </c>
      <c r="AY150" s="227" t="s">
        <v>215</v>
      </c>
    </row>
    <row r="151" spans="1:65" s="2" customFormat="1" ht="24.2" customHeight="1">
      <c r="A151" s="35"/>
      <c r="B151" s="36"/>
      <c r="C151" s="193" t="s">
        <v>246</v>
      </c>
      <c r="D151" s="193" t="s">
        <v>217</v>
      </c>
      <c r="E151" s="194" t="s">
        <v>247</v>
      </c>
      <c r="F151" s="195" t="s">
        <v>248</v>
      </c>
      <c r="G151" s="196" t="s">
        <v>230</v>
      </c>
      <c r="H151" s="197">
        <v>264.11</v>
      </c>
      <c r="I151" s="198"/>
      <c r="J151" s="199">
        <f>ROUND(I151*H151,2)</f>
        <v>0</v>
      </c>
      <c r="K151" s="195" t="s">
        <v>231</v>
      </c>
      <c r="L151" s="40"/>
      <c r="M151" s="200" t="s">
        <v>1</v>
      </c>
      <c r="N151" s="201" t="s">
        <v>42</v>
      </c>
      <c r="O151" s="72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4" t="s">
        <v>222</v>
      </c>
      <c r="AT151" s="204" t="s">
        <v>217</v>
      </c>
      <c r="AU151" s="204" t="s">
        <v>86</v>
      </c>
      <c r="AY151" s="18" t="s">
        <v>215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8" t="s">
        <v>84</v>
      </c>
      <c r="BK151" s="205">
        <f>ROUND(I151*H151,2)</f>
        <v>0</v>
      </c>
      <c r="BL151" s="18" t="s">
        <v>222</v>
      </c>
      <c r="BM151" s="204" t="s">
        <v>249</v>
      </c>
    </row>
    <row r="152" spans="2:51" s="14" customFormat="1" ht="11.25">
      <c r="B152" s="217"/>
      <c r="C152" s="218"/>
      <c r="D152" s="208" t="s">
        <v>224</v>
      </c>
      <c r="E152" s="219" t="s">
        <v>1</v>
      </c>
      <c r="F152" s="220" t="s">
        <v>183</v>
      </c>
      <c r="G152" s="218"/>
      <c r="H152" s="221">
        <v>264.11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224</v>
      </c>
      <c r="AU152" s="227" t="s">
        <v>86</v>
      </c>
      <c r="AV152" s="14" t="s">
        <v>86</v>
      </c>
      <c r="AW152" s="14" t="s">
        <v>32</v>
      </c>
      <c r="AX152" s="14" t="s">
        <v>84</v>
      </c>
      <c r="AY152" s="227" t="s">
        <v>215</v>
      </c>
    </row>
    <row r="153" spans="1:65" s="2" customFormat="1" ht="24.2" customHeight="1">
      <c r="A153" s="35"/>
      <c r="B153" s="36"/>
      <c r="C153" s="193" t="s">
        <v>250</v>
      </c>
      <c r="D153" s="193" t="s">
        <v>217</v>
      </c>
      <c r="E153" s="194" t="s">
        <v>251</v>
      </c>
      <c r="F153" s="195" t="s">
        <v>252</v>
      </c>
      <c r="G153" s="196" t="s">
        <v>230</v>
      </c>
      <c r="H153" s="197">
        <v>264.11</v>
      </c>
      <c r="I153" s="198"/>
      <c r="J153" s="199">
        <f>ROUND(I153*H153,2)</f>
        <v>0</v>
      </c>
      <c r="K153" s="195" t="s">
        <v>231</v>
      </c>
      <c r="L153" s="40"/>
      <c r="M153" s="200" t="s">
        <v>1</v>
      </c>
      <c r="N153" s="201" t="s">
        <v>42</v>
      </c>
      <c r="O153" s="72"/>
      <c r="P153" s="202">
        <f>O153*H153</f>
        <v>0</v>
      </c>
      <c r="Q153" s="202">
        <v>0</v>
      </c>
      <c r="R153" s="202">
        <f>Q153*H153</f>
        <v>0</v>
      </c>
      <c r="S153" s="202">
        <v>0.625</v>
      </c>
      <c r="T153" s="203">
        <f>S153*H153</f>
        <v>165.06875000000002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4" t="s">
        <v>222</v>
      </c>
      <c r="AT153" s="204" t="s">
        <v>217</v>
      </c>
      <c r="AU153" s="204" t="s">
        <v>86</v>
      </c>
      <c r="AY153" s="18" t="s">
        <v>215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18" t="s">
        <v>84</v>
      </c>
      <c r="BK153" s="205">
        <f>ROUND(I153*H153,2)</f>
        <v>0</v>
      </c>
      <c r="BL153" s="18" t="s">
        <v>222</v>
      </c>
      <c r="BM153" s="204" t="s">
        <v>253</v>
      </c>
    </row>
    <row r="154" spans="2:51" s="14" customFormat="1" ht="11.25">
      <c r="B154" s="217"/>
      <c r="C154" s="218"/>
      <c r="D154" s="208" t="s">
        <v>224</v>
      </c>
      <c r="E154" s="219" t="s">
        <v>1</v>
      </c>
      <c r="F154" s="220" t="s">
        <v>254</v>
      </c>
      <c r="G154" s="218"/>
      <c r="H154" s="221">
        <v>264.11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224</v>
      </c>
      <c r="AU154" s="227" t="s">
        <v>86</v>
      </c>
      <c r="AV154" s="14" t="s">
        <v>86</v>
      </c>
      <c r="AW154" s="14" t="s">
        <v>32</v>
      </c>
      <c r="AX154" s="14" t="s">
        <v>84</v>
      </c>
      <c r="AY154" s="227" t="s">
        <v>215</v>
      </c>
    </row>
    <row r="155" spans="1:65" s="2" customFormat="1" ht="21.75" customHeight="1">
      <c r="A155" s="35"/>
      <c r="B155" s="36"/>
      <c r="C155" s="193" t="s">
        <v>255</v>
      </c>
      <c r="D155" s="193" t="s">
        <v>217</v>
      </c>
      <c r="E155" s="194" t="s">
        <v>256</v>
      </c>
      <c r="F155" s="195" t="s">
        <v>257</v>
      </c>
      <c r="G155" s="196" t="s">
        <v>220</v>
      </c>
      <c r="H155" s="197">
        <v>438.1</v>
      </c>
      <c r="I155" s="198"/>
      <c r="J155" s="199">
        <f>ROUND(I155*H155,2)</f>
        <v>0</v>
      </c>
      <c r="K155" s="195" t="s">
        <v>231</v>
      </c>
      <c r="L155" s="40"/>
      <c r="M155" s="200" t="s">
        <v>1</v>
      </c>
      <c r="N155" s="201" t="s">
        <v>42</v>
      </c>
      <c r="O155" s="72"/>
      <c r="P155" s="202">
        <f>O155*H155</f>
        <v>0</v>
      </c>
      <c r="Q155" s="202">
        <v>0.00011</v>
      </c>
      <c r="R155" s="202">
        <f>Q155*H155</f>
        <v>0.048191000000000005</v>
      </c>
      <c r="S155" s="202">
        <v>0</v>
      </c>
      <c r="T155" s="20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4" t="s">
        <v>222</v>
      </c>
      <c r="AT155" s="204" t="s">
        <v>217</v>
      </c>
      <c r="AU155" s="204" t="s">
        <v>86</v>
      </c>
      <c r="AY155" s="18" t="s">
        <v>215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18" t="s">
        <v>84</v>
      </c>
      <c r="BK155" s="205">
        <f>ROUND(I155*H155,2)</f>
        <v>0</v>
      </c>
      <c r="BL155" s="18" t="s">
        <v>222</v>
      </c>
      <c r="BM155" s="204" t="s">
        <v>258</v>
      </c>
    </row>
    <row r="156" spans="2:51" s="13" customFormat="1" ht="11.25">
      <c r="B156" s="206"/>
      <c r="C156" s="207"/>
      <c r="D156" s="208" t="s">
        <v>224</v>
      </c>
      <c r="E156" s="209" t="s">
        <v>1</v>
      </c>
      <c r="F156" s="210" t="s">
        <v>237</v>
      </c>
      <c r="G156" s="207"/>
      <c r="H156" s="209" t="s">
        <v>1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224</v>
      </c>
      <c r="AU156" s="216" t="s">
        <v>86</v>
      </c>
      <c r="AV156" s="13" t="s">
        <v>84</v>
      </c>
      <c r="AW156" s="13" t="s">
        <v>32</v>
      </c>
      <c r="AX156" s="13" t="s">
        <v>77</v>
      </c>
      <c r="AY156" s="216" t="s">
        <v>215</v>
      </c>
    </row>
    <row r="157" spans="2:51" s="14" customFormat="1" ht="22.5">
      <c r="B157" s="217"/>
      <c r="C157" s="218"/>
      <c r="D157" s="208" t="s">
        <v>224</v>
      </c>
      <c r="E157" s="219" t="s">
        <v>1</v>
      </c>
      <c r="F157" s="220" t="s">
        <v>259</v>
      </c>
      <c r="G157" s="218"/>
      <c r="H157" s="221">
        <v>388.1</v>
      </c>
      <c r="I157" s="222"/>
      <c r="J157" s="218"/>
      <c r="K157" s="218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224</v>
      </c>
      <c r="AU157" s="227" t="s">
        <v>86</v>
      </c>
      <c r="AV157" s="14" t="s">
        <v>86</v>
      </c>
      <c r="AW157" s="14" t="s">
        <v>32</v>
      </c>
      <c r="AX157" s="14" t="s">
        <v>77</v>
      </c>
      <c r="AY157" s="227" t="s">
        <v>215</v>
      </c>
    </row>
    <row r="158" spans="2:51" s="14" customFormat="1" ht="11.25">
      <c r="B158" s="217"/>
      <c r="C158" s="218"/>
      <c r="D158" s="208" t="s">
        <v>224</v>
      </c>
      <c r="E158" s="219" t="s">
        <v>1</v>
      </c>
      <c r="F158" s="220" t="s">
        <v>260</v>
      </c>
      <c r="G158" s="218"/>
      <c r="H158" s="221">
        <v>50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224</v>
      </c>
      <c r="AU158" s="227" t="s">
        <v>86</v>
      </c>
      <c r="AV158" s="14" t="s">
        <v>86</v>
      </c>
      <c r="AW158" s="14" t="s">
        <v>32</v>
      </c>
      <c r="AX158" s="14" t="s">
        <v>77</v>
      </c>
      <c r="AY158" s="227" t="s">
        <v>215</v>
      </c>
    </row>
    <row r="159" spans="2:51" s="15" customFormat="1" ht="11.25">
      <c r="B159" s="228"/>
      <c r="C159" s="229"/>
      <c r="D159" s="208" t="s">
        <v>224</v>
      </c>
      <c r="E159" s="230" t="s">
        <v>1</v>
      </c>
      <c r="F159" s="231" t="s">
        <v>227</v>
      </c>
      <c r="G159" s="229"/>
      <c r="H159" s="232">
        <v>438.1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224</v>
      </c>
      <c r="AU159" s="238" t="s">
        <v>86</v>
      </c>
      <c r="AV159" s="15" t="s">
        <v>222</v>
      </c>
      <c r="AW159" s="15" t="s">
        <v>32</v>
      </c>
      <c r="AX159" s="15" t="s">
        <v>84</v>
      </c>
      <c r="AY159" s="238" t="s">
        <v>215</v>
      </c>
    </row>
    <row r="160" spans="1:65" s="2" customFormat="1" ht="24.2" customHeight="1">
      <c r="A160" s="35"/>
      <c r="B160" s="36"/>
      <c r="C160" s="193" t="s">
        <v>261</v>
      </c>
      <c r="D160" s="193" t="s">
        <v>217</v>
      </c>
      <c r="E160" s="194" t="s">
        <v>262</v>
      </c>
      <c r="F160" s="195" t="s">
        <v>263</v>
      </c>
      <c r="G160" s="196" t="s">
        <v>230</v>
      </c>
      <c r="H160" s="197">
        <v>264.11</v>
      </c>
      <c r="I160" s="198"/>
      <c r="J160" s="199">
        <f>ROUND(I160*H160,2)</f>
        <v>0</v>
      </c>
      <c r="K160" s="195" t="s">
        <v>221</v>
      </c>
      <c r="L160" s="40"/>
      <c r="M160" s="200" t="s">
        <v>1</v>
      </c>
      <c r="N160" s="201" t="s">
        <v>42</v>
      </c>
      <c r="O160" s="72"/>
      <c r="P160" s="202">
        <f>O160*H160</f>
        <v>0</v>
      </c>
      <c r="Q160" s="202">
        <v>0</v>
      </c>
      <c r="R160" s="202">
        <f>Q160*H160</f>
        <v>0</v>
      </c>
      <c r="S160" s="202">
        <v>0.588</v>
      </c>
      <c r="T160" s="203">
        <f>S160*H160</f>
        <v>155.29668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4" t="s">
        <v>222</v>
      </c>
      <c r="AT160" s="204" t="s">
        <v>217</v>
      </c>
      <c r="AU160" s="204" t="s">
        <v>86</v>
      </c>
      <c r="AY160" s="18" t="s">
        <v>215</v>
      </c>
      <c r="BE160" s="205">
        <f>IF(N160="základní",J160,0)</f>
        <v>0</v>
      </c>
      <c r="BF160" s="205">
        <f>IF(N160="snížená",J160,0)</f>
        <v>0</v>
      </c>
      <c r="BG160" s="205">
        <f>IF(N160="zákl. přenesená",J160,0)</f>
        <v>0</v>
      </c>
      <c r="BH160" s="205">
        <f>IF(N160="sníž. přenesená",J160,0)</f>
        <v>0</v>
      </c>
      <c r="BI160" s="205">
        <f>IF(N160="nulová",J160,0)</f>
        <v>0</v>
      </c>
      <c r="BJ160" s="18" t="s">
        <v>84</v>
      </c>
      <c r="BK160" s="205">
        <f>ROUND(I160*H160,2)</f>
        <v>0</v>
      </c>
      <c r="BL160" s="18" t="s">
        <v>222</v>
      </c>
      <c r="BM160" s="204" t="s">
        <v>264</v>
      </c>
    </row>
    <row r="161" spans="2:51" s="14" customFormat="1" ht="11.25">
      <c r="B161" s="217"/>
      <c r="C161" s="218"/>
      <c r="D161" s="208" t="s">
        <v>224</v>
      </c>
      <c r="E161" s="219" t="s">
        <v>1</v>
      </c>
      <c r="F161" s="220" t="s">
        <v>183</v>
      </c>
      <c r="G161" s="218"/>
      <c r="H161" s="221">
        <v>264.11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224</v>
      </c>
      <c r="AU161" s="227" t="s">
        <v>86</v>
      </c>
      <c r="AV161" s="14" t="s">
        <v>86</v>
      </c>
      <c r="AW161" s="14" t="s">
        <v>32</v>
      </c>
      <c r="AX161" s="14" t="s">
        <v>84</v>
      </c>
      <c r="AY161" s="227" t="s">
        <v>215</v>
      </c>
    </row>
    <row r="162" spans="1:65" s="2" customFormat="1" ht="24.2" customHeight="1">
      <c r="A162" s="35"/>
      <c r="B162" s="36"/>
      <c r="C162" s="193" t="s">
        <v>265</v>
      </c>
      <c r="D162" s="193" t="s">
        <v>217</v>
      </c>
      <c r="E162" s="194" t="s">
        <v>266</v>
      </c>
      <c r="F162" s="195" t="s">
        <v>267</v>
      </c>
      <c r="G162" s="196" t="s">
        <v>230</v>
      </c>
      <c r="H162" s="197">
        <v>559.685</v>
      </c>
      <c r="I162" s="198"/>
      <c r="J162" s="199">
        <f>ROUND(I162*H162,2)</f>
        <v>0</v>
      </c>
      <c r="K162" s="195" t="s">
        <v>231</v>
      </c>
      <c r="L162" s="40"/>
      <c r="M162" s="200" t="s">
        <v>1</v>
      </c>
      <c r="N162" s="201" t="s">
        <v>42</v>
      </c>
      <c r="O162" s="72"/>
      <c r="P162" s="202">
        <f>O162*H162</f>
        <v>0</v>
      </c>
      <c r="Q162" s="202">
        <v>0</v>
      </c>
      <c r="R162" s="202">
        <f>Q162*H162</f>
        <v>0</v>
      </c>
      <c r="S162" s="202">
        <v>0.58</v>
      </c>
      <c r="T162" s="203">
        <f>S162*H162</f>
        <v>324.61729999999994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4" t="s">
        <v>222</v>
      </c>
      <c r="AT162" s="204" t="s">
        <v>217</v>
      </c>
      <c r="AU162" s="204" t="s">
        <v>86</v>
      </c>
      <c r="AY162" s="18" t="s">
        <v>215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18" t="s">
        <v>84</v>
      </c>
      <c r="BK162" s="205">
        <f>ROUND(I162*H162,2)</f>
        <v>0</v>
      </c>
      <c r="BL162" s="18" t="s">
        <v>222</v>
      </c>
      <c r="BM162" s="204" t="s">
        <v>268</v>
      </c>
    </row>
    <row r="163" spans="2:51" s="14" customFormat="1" ht="11.25">
      <c r="B163" s="217"/>
      <c r="C163" s="218"/>
      <c r="D163" s="208" t="s">
        <v>224</v>
      </c>
      <c r="E163" s="219" t="s">
        <v>1</v>
      </c>
      <c r="F163" s="220" t="s">
        <v>269</v>
      </c>
      <c r="G163" s="218"/>
      <c r="H163" s="221">
        <v>559.685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224</v>
      </c>
      <c r="AU163" s="227" t="s">
        <v>86</v>
      </c>
      <c r="AV163" s="14" t="s">
        <v>86</v>
      </c>
      <c r="AW163" s="14" t="s">
        <v>32</v>
      </c>
      <c r="AX163" s="14" t="s">
        <v>84</v>
      </c>
      <c r="AY163" s="227" t="s">
        <v>215</v>
      </c>
    </row>
    <row r="164" spans="1:65" s="2" customFormat="1" ht="21.75" customHeight="1">
      <c r="A164" s="35"/>
      <c r="B164" s="36"/>
      <c r="C164" s="193" t="s">
        <v>8</v>
      </c>
      <c r="D164" s="193" t="s">
        <v>217</v>
      </c>
      <c r="E164" s="194" t="s">
        <v>270</v>
      </c>
      <c r="F164" s="195" t="s">
        <v>271</v>
      </c>
      <c r="G164" s="196" t="s">
        <v>272</v>
      </c>
      <c r="H164" s="197">
        <v>691.136</v>
      </c>
      <c r="I164" s="198"/>
      <c r="J164" s="199">
        <f>ROUND(I164*H164,2)</f>
        <v>0</v>
      </c>
      <c r="K164" s="195" t="s">
        <v>231</v>
      </c>
      <c r="L164" s="40"/>
      <c r="M164" s="200" t="s">
        <v>1</v>
      </c>
      <c r="N164" s="201" t="s">
        <v>42</v>
      </c>
      <c r="O164" s="72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4" t="s">
        <v>222</v>
      </c>
      <c r="AT164" s="204" t="s">
        <v>217</v>
      </c>
      <c r="AU164" s="204" t="s">
        <v>86</v>
      </c>
      <c r="AY164" s="18" t="s">
        <v>215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8" t="s">
        <v>84</v>
      </c>
      <c r="BK164" s="205">
        <f>ROUND(I164*H164,2)</f>
        <v>0</v>
      </c>
      <c r="BL164" s="18" t="s">
        <v>222</v>
      </c>
      <c r="BM164" s="204" t="s">
        <v>273</v>
      </c>
    </row>
    <row r="165" spans="1:65" s="2" customFormat="1" ht="24.2" customHeight="1">
      <c r="A165" s="35"/>
      <c r="B165" s="36"/>
      <c r="C165" s="193" t="s">
        <v>274</v>
      </c>
      <c r="D165" s="193" t="s">
        <v>217</v>
      </c>
      <c r="E165" s="194" t="s">
        <v>275</v>
      </c>
      <c r="F165" s="195" t="s">
        <v>276</v>
      </c>
      <c r="G165" s="196" t="s">
        <v>272</v>
      </c>
      <c r="H165" s="197">
        <v>4146.816</v>
      </c>
      <c r="I165" s="198"/>
      <c r="J165" s="199">
        <f>ROUND(I165*H165,2)</f>
        <v>0</v>
      </c>
      <c r="K165" s="195" t="s">
        <v>231</v>
      </c>
      <c r="L165" s="40"/>
      <c r="M165" s="200" t="s">
        <v>1</v>
      </c>
      <c r="N165" s="201" t="s">
        <v>42</v>
      </c>
      <c r="O165" s="72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4" t="s">
        <v>222</v>
      </c>
      <c r="AT165" s="204" t="s">
        <v>217</v>
      </c>
      <c r="AU165" s="204" t="s">
        <v>86</v>
      </c>
      <c r="AY165" s="18" t="s">
        <v>215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18" t="s">
        <v>84</v>
      </c>
      <c r="BK165" s="205">
        <f>ROUND(I165*H165,2)</f>
        <v>0</v>
      </c>
      <c r="BL165" s="18" t="s">
        <v>222</v>
      </c>
      <c r="BM165" s="204" t="s">
        <v>277</v>
      </c>
    </row>
    <row r="166" spans="2:51" s="14" customFormat="1" ht="11.25">
      <c r="B166" s="217"/>
      <c r="C166" s="218"/>
      <c r="D166" s="208" t="s">
        <v>224</v>
      </c>
      <c r="E166" s="218"/>
      <c r="F166" s="220" t="s">
        <v>278</v>
      </c>
      <c r="G166" s="218"/>
      <c r="H166" s="221">
        <v>4146.816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224</v>
      </c>
      <c r="AU166" s="227" t="s">
        <v>86</v>
      </c>
      <c r="AV166" s="14" t="s">
        <v>86</v>
      </c>
      <c r="AW166" s="14" t="s">
        <v>4</v>
      </c>
      <c r="AX166" s="14" t="s">
        <v>84</v>
      </c>
      <c r="AY166" s="227" t="s">
        <v>215</v>
      </c>
    </row>
    <row r="167" spans="1:65" s="2" customFormat="1" ht="16.5" customHeight="1">
      <c r="A167" s="35"/>
      <c r="B167" s="36"/>
      <c r="C167" s="193" t="s">
        <v>279</v>
      </c>
      <c r="D167" s="193" t="s">
        <v>217</v>
      </c>
      <c r="E167" s="194" t="s">
        <v>280</v>
      </c>
      <c r="F167" s="195" t="s">
        <v>281</v>
      </c>
      <c r="G167" s="196" t="s">
        <v>272</v>
      </c>
      <c r="H167" s="197">
        <v>691.136</v>
      </c>
      <c r="I167" s="198"/>
      <c r="J167" s="199">
        <f>ROUND(I167*H167,2)</f>
        <v>0</v>
      </c>
      <c r="K167" s="195" t="s">
        <v>221</v>
      </c>
      <c r="L167" s="40"/>
      <c r="M167" s="200" t="s">
        <v>1</v>
      </c>
      <c r="N167" s="201" t="s">
        <v>42</v>
      </c>
      <c r="O167" s="72"/>
      <c r="P167" s="202">
        <f>O167*H167</f>
        <v>0</v>
      </c>
      <c r="Q167" s="202">
        <v>0</v>
      </c>
      <c r="R167" s="202">
        <f>Q167*H167</f>
        <v>0</v>
      </c>
      <c r="S167" s="202">
        <v>0</v>
      </c>
      <c r="T167" s="20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4" t="s">
        <v>222</v>
      </c>
      <c r="AT167" s="204" t="s">
        <v>217</v>
      </c>
      <c r="AU167" s="204" t="s">
        <v>86</v>
      </c>
      <c r="AY167" s="18" t="s">
        <v>215</v>
      </c>
      <c r="BE167" s="205">
        <f>IF(N167="základní",J167,0)</f>
        <v>0</v>
      </c>
      <c r="BF167" s="205">
        <f>IF(N167="snížená",J167,0)</f>
        <v>0</v>
      </c>
      <c r="BG167" s="205">
        <f>IF(N167="zákl. přenesená",J167,0)</f>
        <v>0</v>
      </c>
      <c r="BH167" s="205">
        <f>IF(N167="sníž. přenesená",J167,0)</f>
        <v>0</v>
      </c>
      <c r="BI167" s="205">
        <f>IF(N167="nulová",J167,0)</f>
        <v>0</v>
      </c>
      <c r="BJ167" s="18" t="s">
        <v>84</v>
      </c>
      <c r="BK167" s="205">
        <f>ROUND(I167*H167,2)</f>
        <v>0</v>
      </c>
      <c r="BL167" s="18" t="s">
        <v>222</v>
      </c>
      <c r="BM167" s="204" t="s">
        <v>282</v>
      </c>
    </row>
    <row r="168" spans="1:65" s="2" customFormat="1" ht="24.2" customHeight="1">
      <c r="A168" s="35"/>
      <c r="B168" s="36"/>
      <c r="C168" s="193" t="s">
        <v>147</v>
      </c>
      <c r="D168" s="193" t="s">
        <v>217</v>
      </c>
      <c r="E168" s="194" t="s">
        <v>283</v>
      </c>
      <c r="F168" s="195" t="s">
        <v>284</v>
      </c>
      <c r="G168" s="196" t="s">
        <v>230</v>
      </c>
      <c r="H168" s="197">
        <v>559.685</v>
      </c>
      <c r="I168" s="198"/>
      <c r="J168" s="199">
        <f>ROUND(I168*H168,2)</f>
        <v>0</v>
      </c>
      <c r="K168" s="195" t="s">
        <v>231</v>
      </c>
      <c r="L168" s="40"/>
      <c r="M168" s="200" t="s">
        <v>1</v>
      </c>
      <c r="N168" s="201" t="s">
        <v>42</v>
      </c>
      <c r="O168" s="72"/>
      <c r="P168" s="202">
        <f>O168*H168</f>
        <v>0</v>
      </c>
      <c r="Q168" s="202">
        <v>0</v>
      </c>
      <c r="R168" s="202">
        <f>Q168*H168</f>
        <v>0</v>
      </c>
      <c r="S168" s="202">
        <v>0.45</v>
      </c>
      <c r="T168" s="203">
        <f>S168*H168</f>
        <v>251.85824999999997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4" t="s">
        <v>222</v>
      </c>
      <c r="AT168" s="204" t="s">
        <v>217</v>
      </c>
      <c r="AU168" s="204" t="s">
        <v>86</v>
      </c>
      <c r="AY168" s="18" t="s">
        <v>215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18" t="s">
        <v>84</v>
      </c>
      <c r="BK168" s="205">
        <f>ROUND(I168*H168,2)</f>
        <v>0</v>
      </c>
      <c r="BL168" s="18" t="s">
        <v>222</v>
      </c>
      <c r="BM168" s="204" t="s">
        <v>285</v>
      </c>
    </row>
    <row r="169" spans="2:51" s="13" customFormat="1" ht="11.25">
      <c r="B169" s="206"/>
      <c r="C169" s="207"/>
      <c r="D169" s="208" t="s">
        <v>224</v>
      </c>
      <c r="E169" s="209" t="s">
        <v>1</v>
      </c>
      <c r="F169" s="210" t="s">
        <v>286</v>
      </c>
      <c r="G169" s="207"/>
      <c r="H169" s="209" t="s">
        <v>1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224</v>
      </c>
      <c r="AU169" s="216" t="s">
        <v>86</v>
      </c>
      <c r="AV169" s="13" t="s">
        <v>84</v>
      </c>
      <c r="AW169" s="13" t="s">
        <v>32</v>
      </c>
      <c r="AX169" s="13" t="s">
        <v>77</v>
      </c>
      <c r="AY169" s="216" t="s">
        <v>215</v>
      </c>
    </row>
    <row r="170" spans="2:51" s="13" customFormat="1" ht="11.25">
      <c r="B170" s="206"/>
      <c r="C170" s="207"/>
      <c r="D170" s="208" t="s">
        <v>224</v>
      </c>
      <c r="E170" s="209" t="s">
        <v>1</v>
      </c>
      <c r="F170" s="210" t="s">
        <v>287</v>
      </c>
      <c r="G170" s="207"/>
      <c r="H170" s="209" t="s">
        <v>1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224</v>
      </c>
      <c r="AU170" s="216" t="s">
        <v>86</v>
      </c>
      <c r="AV170" s="13" t="s">
        <v>84</v>
      </c>
      <c r="AW170" s="13" t="s">
        <v>32</v>
      </c>
      <c r="AX170" s="13" t="s">
        <v>77</v>
      </c>
      <c r="AY170" s="216" t="s">
        <v>215</v>
      </c>
    </row>
    <row r="171" spans="2:51" s="14" customFormat="1" ht="11.25">
      <c r="B171" s="217"/>
      <c r="C171" s="218"/>
      <c r="D171" s="208" t="s">
        <v>224</v>
      </c>
      <c r="E171" s="219" t="s">
        <v>1</v>
      </c>
      <c r="F171" s="220" t="s">
        <v>288</v>
      </c>
      <c r="G171" s="218"/>
      <c r="H171" s="221">
        <v>44.28</v>
      </c>
      <c r="I171" s="222"/>
      <c r="J171" s="218"/>
      <c r="K171" s="218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224</v>
      </c>
      <c r="AU171" s="227" t="s">
        <v>86</v>
      </c>
      <c r="AV171" s="14" t="s">
        <v>86</v>
      </c>
      <c r="AW171" s="14" t="s">
        <v>32</v>
      </c>
      <c r="AX171" s="14" t="s">
        <v>77</v>
      </c>
      <c r="AY171" s="227" t="s">
        <v>215</v>
      </c>
    </row>
    <row r="172" spans="2:51" s="14" customFormat="1" ht="22.5">
      <c r="B172" s="217"/>
      <c r="C172" s="218"/>
      <c r="D172" s="208" t="s">
        <v>224</v>
      </c>
      <c r="E172" s="219" t="s">
        <v>1</v>
      </c>
      <c r="F172" s="220" t="s">
        <v>289</v>
      </c>
      <c r="G172" s="218"/>
      <c r="H172" s="221">
        <v>0.66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224</v>
      </c>
      <c r="AU172" s="227" t="s">
        <v>86</v>
      </c>
      <c r="AV172" s="14" t="s">
        <v>86</v>
      </c>
      <c r="AW172" s="14" t="s">
        <v>32</v>
      </c>
      <c r="AX172" s="14" t="s">
        <v>77</v>
      </c>
      <c r="AY172" s="227" t="s">
        <v>215</v>
      </c>
    </row>
    <row r="173" spans="2:51" s="14" customFormat="1" ht="11.25">
      <c r="B173" s="217"/>
      <c r="C173" s="218"/>
      <c r="D173" s="208" t="s">
        <v>224</v>
      </c>
      <c r="E173" s="219" t="s">
        <v>1</v>
      </c>
      <c r="F173" s="220" t="s">
        <v>290</v>
      </c>
      <c r="G173" s="218"/>
      <c r="H173" s="221">
        <v>5.175</v>
      </c>
      <c r="I173" s="222"/>
      <c r="J173" s="218"/>
      <c r="K173" s="218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224</v>
      </c>
      <c r="AU173" s="227" t="s">
        <v>86</v>
      </c>
      <c r="AV173" s="14" t="s">
        <v>86</v>
      </c>
      <c r="AW173" s="14" t="s">
        <v>32</v>
      </c>
      <c r="AX173" s="14" t="s">
        <v>77</v>
      </c>
      <c r="AY173" s="227" t="s">
        <v>215</v>
      </c>
    </row>
    <row r="174" spans="2:51" s="14" customFormat="1" ht="11.25">
      <c r="B174" s="217"/>
      <c r="C174" s="218"/>
      <c r="D174" s="208" t="s">
        <v>224</v>
      </c>
      <c r="E174" s="219" t="s">
        <v>1</v>
      </c>
      <c r="F174" s="220" t="s">
        <v>291</v>
      </c>
      <c r="G174" s="218"/>
      <c r="H174" s="221">
        <v>7.13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224</v>
      </c>
      <c r="AU174" s="227" t="s">
        <v>86</v>
      </c>
      <c r="AV174" s="14" t="s">
        <v>86</v>
      </c>
      <c r="AW174" s="14" t="s">
        <v>32</v>
      </c>
      <c r="AX174" s="14" t="s">
        <v>77</v>
      </c>
      <c r="AY174" s="227" t="s">
        <v>215</v>
      </c>
    </row>
    <row r="175" spans="2:51" s="14" customFormat="1" ht="11.25">
      <c r="B175" s="217"/>
      <c r="C175" s="218"/>
      <c r="D175" s="208" t="s">
        <v>224</v>
      </c>
      <c r="E175" s="219" t="s">
        <v>1</v>
      </c>
      <c r="F175" s="220" t="s">
        <v>292</v>
      </c>
      <c r="G175" s="218"/>
      <c r="H175" s="221">
        <v>5.29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224</v>
      </c>
      <c r="AU175" s="227" t="s">
        <v>86</v>
      </c>
      <c r="AV175" s="14" t="s">
        <v>86</v>
      </c>
      <c r="AW175" s="14" t="s">
        <v>32</v>
      </c>
      <c r="AX175" s="14" t="s">
        <v>77</v>
      </c>
      <c r="AY175" s="227" t="s">
        <v>215</v>
      </c>
    </row>
    <row r="176" spans="2:51" s="13" customFormat="1" ht="11.25">
      <c r="B176" s="206"/>
      <c r="C176" s="207"/>
      <c r="D176" s="208" t="s">
        <v>224</v>
      </c>
      <c r="E176" s="209" t="s">
        <v>1</v>
      </c>
      <c r="F176" s="210" t="s">
        <v>293</v>
      </c>
      <c r="G176" s="207"/>
      <c r="H176" s="209" t="s">
        <v>1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224</v>
      </c>
      <c r="AU176" s="216" t="s">
        <v>86</v>
      </c>
      <c r="AV176" s="13" t="s">
        <v>84</v>
      </c>
      <c r="AW176" s="13" t="s">
        <v>32</v>
      </c>
      <c r="AX176" s="13" t="s">
        <v>77</v>
      </c>
      <c r="AY176" s="216" t="s">
        <v>215</v>
      </c>
    </row>
    <row r="177" spans="2:51" s="14" customFormat="1" ht="11.25">
      <c r="B177" s="217"/>
      <c r="C177" s="218"/>
      <c r="D177" s="208" t="s">
        <v>224</v>
      </c>
      <c r="E177" s="219" t="s">
        <v>1</v>
      </c>
      <c r="F177" s="220" t="s">
        <v>294</v>
      </c>
      <c r="G177" s="218"/>
      <c r="H177" s="221">
        <v>199.32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224</v>
      </c>
      <c r="AU177" s="227" t="s">
        <v>86</v>
      </c>
      <c r="AV177" s="14" t="s">
        <v>86</v>
      </c>
      <c r="AW177" s="14" t="s">
        <v>32</v>
      </c>
      <c r="AX177" s="14" t="s">
        <v>77</v>
      </c>
      <c r="AY177" s="227" t="s">
        <v>215</v>
      </c>
    </row>
    <row r="178" spans="2:51" s="14" customFormat="1" ht="11.25">
      <c r="B178" s="217"/>
      <c r="C178" s="218"/>
      <c r="D178" s="208" t="s">
        <v>224</v>
      </c>
      <c r="E178" s="219" t="s">
        <v>1</v>
      </c>
      <c r="F178" s="220" t="s">
        <v>295</v>
      </c>
      <c r="G178" s="218"/>
      <c r="H178" s="221">
        <v>37.5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224</v>
      </c>
      <c r="AU178" s="227" t="s">
        <v>86</v>
      </c>
      <c r="AV178" s="14" t="s">
        <v>86</v>
      </c>
      <c r="AW178" s="14" t="s">
        <v>32</v>
      </c>
      <c r="AX178" s="14" t="s">
        <v>77</v>
      </c>
      <c r="AY178" s="227" t="s">
        <v>215</v>
      </c>
    </row>
    <row r="179" spans="2:51" s="13" customFormat="1" ht="11.25">
      <c r="B179" s="206"/>
      <c r="C179" s="207"/>
      <c r="D179" s="208" t="s">
        <v>224</v>
      </c>
      <c r="E179" s="209" t="s">
        <v>1</v>
      </c>
      <c r="F179" s="210" t="s">
        <v>296</v>
      </c>
      <c r="G179" s="207"/>
      <c r="H179" s="209" t="s">
        <v>1</v>
      </c>
      <c r="I179" s="211"/>
      <c r="J179" s="207"/>
      <c r="K179" s="207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224</v>
      </c>
      <c r="AU179" s="216" t="s">
        <v>86</v>
      </c>
      <c r="AV179" s="13" t="s">
        <v>84</v>
      </c>
      <c r="AW179" s="13" t="s">
        <v>32</v>
      </c>
      <c r="AX179" s="13" t="s">
        <v>77</v>
      </c>
      <c r="AY179" s="216" t="s">
        <v>215</v>
      </c>
    </row>
    <row r="180" spans="2:51" s="14" customFormat="1" ht="11.25">
      <c r="B180" s="217"/>
      <c r="C180" s="218"/>
      <c r="D180" s="208" t="s">
        <v>224</v>
      </c>
      <c r="E180" s="219" t="s">
        <v>1</v>
      </c>
      <c r="F180" s="220" t="s">
        <v>297</v>
      </c>
      <c r="G180" s="218"/>
      <c r="H180" s="221">
        <v>95.64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224</v>
      </c>
      <c r="AU180" s="227" t="s">
        <v>86</v>
      </c>
      <c r="AV180" s="14" t="s">
        <v>86</v>
      </c>
      <c r="AW180" s="14" t="s">
        <v>32</v>
      </c>
      <c r="AX180" s="14" t="s">
        <v>77</v>
      </c>
      <c r="AY180" s="227" t="s">
        <v>215</v>
      </c>
    </row>
    <row r="181" spans="2:51" s="14" customFormat="1" ht="11.25">
      <c r="B181" s="217"/>
      <c r="C181" s="218"/>
      <c r="D181" s="208" t="s">
        <v>224</v>
      </c>
      <c r="E181" s="219" t="s">
        <v>1</v>
      </c>
      <c r="F181" s="220" t="s">
        <v>298</v>
      </c>
      <c r="G181" s="218"/>
      <c r="H181" s="221">
        <v>12.5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224</v>
      </c>
      <c r="AU181" s="227" t="s">
        <v>86</v>
      </c>
      <c r="AV181" s="14" t="s">
        <v>86</v>
      </c>
      <c r="AW181" s="14" t="s">
        <v>32</v>
      </c>
      <c r="AX181" s="14" t="s">
        <v>77</v>
      </c>
      <c r="AY181" s="227" t="s">
        <v>215</v>
      </c>
    </row>
    <row r="182" spans="2:51" s="13" customFormat="1" ht="11.25">
      <c r="B182" s="206"/>
      <c r="C182" s="207"/>
      <c r="D182" s="208" t="s">
        <v>224</v>
      </c>
      <c r="E182" s="209" t="s">
        <v>1</v>
      </c>
      <c r="F182" s="210" t="s">
        <v>299</v>
      </c>
      <c r="G182" s="207"/>
      <c r="H182" s="209" t="s">
        <v>1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224</v>
      </c>
      <c r="AU182" s="216" t="s">
        <v>86</v>
      </c>
      <c r="AV182" s="13" t="s">
        <v>84</v>
      </c>
      <c r="AW182" s="13" t="s">
        <v>32</v>
      </c>
      <c r="AX182" s="13" t="s">
        <v>77</v>
      </c>
      <c r="AY182" s="216" t="s">
        <v>215</v>
      </c>
    </row>
    <row r="183" spans="2:51" s="14" customFormat="1" ht="11.25">
      <c r="B183" s="217"/>
      <c r="C183" s="218"/>
      <c r="D183" s="208" t="s">
        <v>224</v>
      </c>
      <c r="E183" s="219" t="s">
        <v>1</v>
      </c>
      <c r="F183" s="220" t="s">
        <v>300</v>
      </c>
      <c r="G183" s="218"/>
      <c r="H183" s="221">
        <v>133.44</v>
      </c>
      <c r="I183" s="222"/>
      <c r="J183" s="218"/>
      <c r="K183" s="218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224</v>
      </c>
      <c r="AU183" s="227" t="s">
        <v>86</v>
      </c>
      <c r="AV183" s="14" t="s">
        <v>86</v>
      </c>
      <c r="AW183" s="14" t="s">
        <v>32</v>
      </c>
      <c r="AX183" s="14" t="s">
        <v>77</v>
      </c>
      <c r="AY183" s="227" t="s">
        <v>215</v>
      </c>
    </row>
    <row r="184" spans="2:51" s="14" customFormat="1" ht="11.25">
      <c r="B184" s="217"/>
      <c r="C184" s="218"/>
      <c r="D184" s="208" t="s">
        <v>224</v>
      </c>
      <c r="E184" s="219" t="s">
        <v>1</v>
      </c>
      <c r="F184" s="220" t="s">
        <v>301</v>
      </c>
      <c r="G184" s="218"/>
      <c r="H184" s="221">
        <v>18.75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224</v>
      </c>
      <c r="AU184" s="227" t="s">
        <v>86</v>
      </c>
      <c r="AV184" s="14" t="s">
        <v>86</v>
      </c>
      <c r="AW184" s="14" t="s">
        <v>32</v>
      </c>
      <c r="AX184" s="14" t="s">
        <v>77</v>
      </c>
      <c r="AY184" s="227" t="s">
        <v>215</v>
      </c>
    </row>
    <row r="185" spans="2:51" s="16" customFormat="1" ht="11.25">
      <c r="B185" s="239"/>
      <c r="C185" s="240"/>
      <c r="D185" s="208" t="s">
        <v>224</v>
      </c>
      <c r="E185" s="241" t="s">
        <v>132</v>
      </c>
      <c r="F185" s="242" t="s">
        <v>302</v>
      </c>
      <c r="G185" s="240"/>
      <c r="H185" s="243">
        <v>559.685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AT185" s="249" t="s">
        <v>224</v>
      </c>
      <c r="AU185" s="249" t="s">
        <v>86</v>
      </c>
      <c r="AV185" s="16" t="s">
        <v>95</v>
      </c>
      <c r="AW185" s="16" t="s">
        <v>32</v>
      </c>
      <c r="AX185" s="16" t="s">
        <v>77</v>
      </c>
      <c r="AY185" s="249" t="s">
        <v>215</v>
      </c>
    </row>
    <row r="186" spans="2:51" s="15" customFormat="1" ht="11.25">
      <c r="B186" s="228"/>
      <c r="C186" s="229"/>
      <c r="D186" s="208" t="s">
        <v>224</v>
      </c>
      <c r="E186" s="230" t="s">
        <v>1</v>
      </c>
      <c r="F186" s="231" t="s">
        <v>227</v>
      </c>
      <c r="G186" s="229"/>
      <c r="H186" s="232">
        <v>559.685</v>
      </c>
      <c r="I186" s="233"/>
      <c r="J186" s="229"/>
      <c r="K186" s="229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224</v>
      </c>
      <c r="AU186" s="238" t="s">
        <v>86</v>
      </c>
      <c r="AV186" s="15" t="s">
        <v>222</v>
      </c>
      <c r="AW186" s="15" t="s">
        <v>32</v>
      </c>
      <c r="AX186" s="15" t="s">
        <v>84</v>
      </c>
      <c r="AY186" s="238" t="s">
        <v>215</v>
      </c>
    </row>
    <row r="187" spans="1:65" s="2" customFormat="1" ht="21.75" customHeight="1">
      <c r="A187" s="35"/>
      <c r="B187" s="36"/>
      <c r="C187" s="193" t="s">
        <v>303</v>
      </c>
      <c r="D187" s="193" t="s">
        <v>217</v>
      </c>
      <c r="E187" s="194" t="s">
        <v>304</v>
      </c>
      <c r="F187" s="195" t="s">
        <v>305</v>
      </c>
      <c r="G187" s="196" t="s">
        <v>220</v>
      </c>
      <c r="H187" s="197">
        <v>901.1</v>
      </c>
      <c r="I187" s="198"/>
      <c r="J187" s="199">
        <f>ROUND(I187*H187,2)</f>
        <v>0</v>
      </c>
      <c r="K187" s="195" t="s">
        <v>231</v>
      </c>
      <c r="L187" s="40"/>
      <c r="M187" s="200" t="s">
        <v>1</v>
      </c>
      <c r="N187" s="201" t="s">
        <v>42</v>
      </c>
      <c r="O187" s="72"/>
      <c r="P187" s="202">
        <f>O187*H187</f>
        <v>0</v>
      </c>
      <c r="Q187" s="202">
        <v>0</v>
      </c>
      <c r="R187" s="202">
        <f>Q187*H187</f>
        <v>0</v>
      </c>
      <c r="S187" s="202">
        <v>0</v>
      </c>
      <c r="T187" s="20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4" t="s">
        <v>222</v>
      </c>
      <c r="AT187" s="204" t="s">
        <v>217</v>
      </c>
      <c r="AU187" s="204" t="s">
        <v>86</v>
      </c>
      <c r="AY187" s="18" t="s">
        <v>215</v>
      </c>
      <c r="BE187" s="205">
        <f>IF(N187="základní",J187,0)</f>
        <v>0</v>
      </c>
      <c r="BF187" s="205">
        <f>IF(N187="snížená",J187,0)</f>
        <v>0</v>
      </c>
      <c r="BG187" s="205">
        <f>IF(N187="zákl. přenesená",J187,0)</f>
        <v>0</v>
      </c>
      <c r="BH187" s="205">
        <f>IF(N187="sníž. přenesená",J187,0)</f>
        <v>0</v>
      </c>
      <c r="BI187" s="205">
        <f>IF(N187="nulová",J187,0)</f>
        <v>0</v>
      </c>
      <c r="BJ187" s="18" t="s">
        <v>84</v>
      </c>
      <c r="BK187" s="205">
        <f>ROUND(I187*H187,2)</f>
        <v>0</v>
      </c>
      <c r="BL187" s="18" t="s">
        <v>222</v>
      </c>
      <c r="BM187" s="204" t="s">
        <v>306</v>
      </c>
    </row>
    <row r="188" spans="2:51" s="13" customFormat="1" ht="11.25">
      <c r="B188" s="206"/>
      <c r="C188" s="207"/>
      <c r="D188" s="208" t="s">
        <v>224</v>
      </c>
      <c r="E188" s="209" t="s">
        <v>1</v>
      </c>
      <c r="F188" s="210" t="s">
        <v>286</v>
      </c>
      <c r="G188" s="207"/>
      <c r="H188" s="209" t="s">
        <v>1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224</v>
      </c>
      <c r="AU188" s="216" t="s">
        <v>86</v>
      </c>
      <c r="AV188" s="13" t="s">
        <v>84</v>
      </c>
      <c r="AW188" s="13" t="s">
        <v>32</v>
      </c>
      <c r="AX188" s="13" t="s">
        <v>77</v>
      </c>
      <c r="AY188" s="216" t="s">
        <v>215</v>
      </c>
    </row>
    <row r="189" spans="2:51" s="13" customFormat="1" ht="11.25">
      <c r="B189" s="206"/>
      <c r="C189" s="207"/>
      <c r="D189" s="208" t="s">
        <v>224</v>
      </c>
      <c r="E189" s="209" t="s">
        <v>1</v>
      </c>
      <c r="F189" s="210" t="s">
        <v>287</v>
      </c>
      <c r="G189" s="207"/>
      <c r="H189" s="209" t="s">
        <v>1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224</v>
      </c>
      <c r="AU189" s="216" t="s">
        <v>86</v>
      </c>
      <c r="AV189" s="13" t="s">
        <v>84</v>
      </c>
      <c r="AW189" s="13" t="s">
        <v>32</v>
      </c>
      <c r="AX189" s="13" t="s">
        <v>77</v>
      </c>
      <c r="AY189" s="216" t="s">
        <v>215</v>
      </c>
    </row>
    <row r="190" spans="2:51" s="14" customFormat="1" ht="11.25">
      <c r="B190" s="217"/>
      <c r="C190" s="218"/>
      <c r="D190" s="208" t="s">
        <v>224</v>
      </c>
      <c r="E190" s="219" t="s">
        <v>1</v>
      </c>
      <c r="F190" s="220" t="s">
        <v>307</v>
      </c>
      <c r="G190" s="218"/>
      <c r="H190" s="221">
        <v>0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224</v>
      </c>
      <c r="AU190" s="227" t="s">
        <v>86</v>
      </c>
      <c r="AV190" s="14" t="s">
        <v>86</v>
      </c>
      <c r="AW190" s="14" t="s">
        <v>32</v>
      </c>
      <c r="AX190" s="14" t="s">
        <v>77</v>
      </c>
      <c r="AY190" s="227" t="s">
        <v>215</v>
      </c>
    </row>
    <row r="191" spans="2:51" s="14" customFormat="1" ht="11.25">
      <c r="B191" s="217"/>
      <c r="C191" s="218"/>
      <c r="D191" s="208" t="s">
        <v>224</v>
      </c>
      <c r="E191" s="219" t="s">
        <v>1</v>
      </c>
      <c r="F191" s="220" t="s">
        <v>308</v>
      </c>
      <c r="G191" s="218"/>
      <c r="H191" s="221">
        <v>49.2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224</v>
      </c>
      <c r="AU191" s="227" t="s">
        <v>86</v>
      </c>
      <c r="AV191" s="14" t="s">
        <v>86</v>
      </c>
      <c r="AW191" s="14" t="s">
        <v>32</v>
      </c>
      <c r="AX191" s="14" t="s">
        <v>77</v>
      </c>
      <c r="AY191" s="227" t="s">
        <v>215</v>
      </c>
    </row>
    <row r="192" spans="2:51" s="14" customFormat="1" ht="22.5">
      <c r="B192" s="217"/>
      <c r="C192" s="218"/>
      <c r="D192" s="208" t="s">
        <v>224</v>
      </c>
      <c r="E192" s="219" t="s">
        <v>1</v>
      </c>
      <c r="F192" s="220" t="s">
        <v>309</v>
      </c>
      <c r="G192" s="218"/>
      <c r="H192" s="221">
        <v>1.1</v>
      </c>
      <c r="I192" s="222"/>
      <c r="J192" s="218"/>
      <c r="K192" s="218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224</v>
      </c>
      <c r="AU192" s="227" t="s">
        <v>86</v>
      </c>
      <c r="AV192" s="14" t="s">
        <v>86</v>
      </c>
      <c r="AW192" s="14" t="s">
        <v>32</v>
      </c>
      <c r="AX192" s="14" t="s">
        <v>77</v>
      </c>
      <c r="AY192" s="227" t="s">
        <v>215</v>
      </c>
    </row>
    <row r="193" spans="2:51" s="14" customFormat="1" ht="11.25">
      <c r="B193" s="217"/>
      <c r="C193" s="218"/>
      <c r="D193" s="208" t="s">
        <v>224</v>
      </c>
      <c r="E193" s="219" t="s">
        <v>1</v>
      </c>
      <c r="F193" s="220" t="s">
        <v>310</v>
      </c>
      <c r="G193" s="218"/>
      <c r="H193" s="221">
        <v>6.8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224</v>
      </c>
      <c r="AU193" s="227" t="s">
        <v>86</v>
      </c>
      <c r="AV193" s="14" t="s">
        <v>86</v>
      </c>
      <c r="AW193" s="14" t="s">
        <v>32</v>
      </c>
      <c r="AX193" s="14" t="s">
        <v>77</v>
      </c>
      <c r="AY193" s="227" t="s">
        <v>215</v>
      </c>
    </row>
    <row r="194" spans="2:51" s="14" customFormat="1" ht="11.25">
      <c r="B194" s="217"/>
      <c r="C194" s="218"/>
      <c r="D194" s="208" t="s">
        <v>224</v>
      </c>
      <c r="E194" s="219" t="s">
        <v>1</v>
      </c>
      <c r="F194" s="220" t="s">
        <v>311</v>
      </c>
      <c r="G194" s="218"/>
      <c r="H194" s="221">
        <v>10.8</v>
      </c>
      <c r="I194" s="222"/>
      <c r="J194" s="218"/>
      <c r="K194" s="218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224</v>
      </c>
      <c r="AU194" s="227" t="s">
        <v>86</v>
      </c>
      <c r="AV194" s="14" t="s">
        <v>86</v>
      </c>
      <c r="AW194" s="14" t="s">
        <v>32</v>
      </c>
      <c r="AX194" s="14" t="s">
        <v>77</v>
      </c>
      <c r="AY194" s="227" t="s">
        <v>215</v>
      </c>
    </row>
    <row r="195" spans="2:51" s="14" customFormat="1" ht="11.25">
      <c r="B195" s="217"/>
      <c r="C195" s="218"/>
      <c r="D195" s="208" t="s">
        <v>224</v>
      </c>
      <c r="E195" s="219" t="s">
        <v>1</v>
      </c>
      <c r="F195" s="220" t="s">
        <v>312</v>
      </c>
      <c r="G195" s="218"/>
      <c r="H195" s="221">
        <v>9.2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224</v>
      </c>
      <c r="AU195" s="227" t="s">
        <v>86</v>
      </c>
      <c r="AV195" s="14" t="s">
        <v>86</v>
      </c>
      <c r="AW195" s="14" t="s">
        <v>32</v>
      </c>
      <c r="AX195" s="14" t="s">
        <v>77</v>
      </c>
      <c r="AY195" s="227" t="s">
        <v>215</v>
      </c>
    </row>
    <row r="196" spans="2:51" s="13" customFormat="1" ht="11.25">
      <c r="B196" s="206"/>
      <c r="C196" s="207"/>
      <c r="D196" s="208" t="s">
        <v>224</v>
      </c>
      <c r="E196" s="209" t="s">
        <v>1</v>
      </c>
      <c r="F196" s="210" t="s">
        <v>293</v>
      </c>
      <c r="G196" s="207"/>
      <c r="H196" s="209" t="s">
        <v>1</v>
      </c>
      <c r="I196" s="211"/>
      <c r="J196" s="207"/>
      <c r="K196" s="207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224</v>
      </c>
      <c r="AU196" s="216" t="s">
        <v>86</v>
      </c>
      <c r="AV196" s="13" t="s">
        <v>84</v>
      </c>
      <c r="AW196" s="13" t="s">
        <v>32</v>
      </c>
      <c r="AX196" s="13" t="s">
        <v>77</v>
      </c>
      <c r="AY196" s="216" t="s">
        <v>215</v>
      </c>
    </row>
    <row r="197" spans="2:51" s="14" customFormat="1" ht="11.25">
      <c r="B197" s="217"/>
      <c r="C197" s="218"/>
      <c r="D197" s="208" t="s">
        <v>224</v>
      </c>
      <c r="E197" s="219" t="s">
        <v>1</v>
      </c>
      <c r="F197" s="220" t="s">
        <v>313</v>
      </c>
      <c r="G197" s="218"/>
      <c r="H197" s="221">
        <v>332.2</v>
      </c>
      <c r="I197" s="222"/>
      <c r="J197" s="218"/>
      <c r="K197" s="218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224</v>
      </c>
      <c r="AU197" s="227" t="s">
        <v>86</v>
      </c>
      <c r="AV197" s="14" t="s">
        <v>86</v>
      </c>
      <c r="AW197" s="14" t="s">
        <v>32</v>
      </c>
      <c r="AX197" s="14" t="s">
        <v>77</v>
      </c>
      <c r="AY197" s="227" t="s">
        <v>215</v>
      </c>
    </row>
    <row r="198" spans="2:51" s="14" customFormat="1" ht="11.25">
      <c r="B198" s="217"/>
      <c r="C198" s="218"/>
      <c r="D198" s="208" t="s">
        <v>224</v>
      </c>
      <c r="E198" s="219" t="s">
        <v>1</v>
      </c>
      <c r="F198" s="220" t="s">
        <v>314</v>
      </c>
      <c r="G198" s="218"/>
      <c r="H198" s="221">
        <v>60</v>
      </c>
      <c r="I198" s="222"/>
      <c r="J198" s="218"/>
      <c r="K198" s="218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224</v>
      </c>
      <c r="AU198" s="227" t="s">
        <v>86</v>
      </c>
      <c r="AV198" s="14" t="s">
        <v>86</v>
      </c>
      <c r="AW198" s="14" t="s">
        <v>32</v>
      </c>
      <c r="AX198" s="14" t="s">
        <v>77</v>
      </c>
      <c r="AY198" s="227" t="s">
        <v>215</v>
      </c>
    </row>
    <row r="199" spans="2:51" s="13" customFormat="1" ht="11.25">
      <c r="B199" s="206"/>
      <c r="C199" s="207"/>
      <c r="D199" s="208" t="s">
        <v>224</v>
      </c>
      <c r="E199" s="209" t="s">
        <v>1</v>
      </c>
      <c r="F199" s="210" t="s">
        <v>296</v>
      </c>
      <c r="G199" s="207"/>
      <c r="H199" s="209" t="s">
        <v>1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224</v>
      </c>
      <c r="AU199" s="216" t="s">
        <v>86</v>
      </c>
      <c r="AV199" s="13" t="s">
        <v>84</v>
      </c>
      <c r="AW199" s="13" t="s">
        <v>32</v>
      </c>
      <c r="AX199" s="13" t="s">
        <v>77</v>
      </c>
      <c r="AY199" s="216" t="s">
        <v>215</v>
      </c>
    </row>
    <row r="200" spans="2:51" s="14" customFormat="1" ht="11.25">
      <c r="B200" s="217"/>
      <c r="C200" s="218"/>
      <c r="D200" s="208" t="s">
        <v>224</v>
      </c>
      <c r="E200" s="219" t="s">
        <v>1</v>
      </c>
      <c r="F200" s="220" t="s">
        <v>315</v>
      </c>
      <c r="G200" s="218"/>
      <c r="H200" s="221">
        <v>159.4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224</v>
      </c>
      <c r="AU200" s="227" t="s">
        <v>86</v>
      </c>
      <c r="AV200" s="14" t="s">
        <v>86</v>
      </c>
      <c r="AW200" s="14" t="s">
        <v>32</v>
      </c>
      <c r="AX200" s="14" t="s">
        <v>77</v>
      </c>
      <c r="AY200" s="227" t="s">
        <v>215</v>
      </c>
    </row>
    <row r="201" spans="2:51" s="14" customFormat="1" ht="11.25">
      <c r="B201" s="217"/>
      <c r="C201" s="218"/>
      <c r="D201" s="208" t="s">
        <v>224</v>
      </c>
      <c r="E201" s="219" t="s">
        <v>1</v>
      </c>
      <c r="F201" s="220" t="s">
        <v>316</v>
      </c>
      <c r="G201" s="218"/>
      <c r="H201" s="221">
        <v>20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224</v>
      </c>
      <c r="AU201" s="227" t="s">
        <v>86</v>
      </c>
      <c r="AV201" s="14" t="s">
        <v>86</v>
      </c>
      <c r="AW201" s="14" t="s">
        <v>32</v>
      </c>
      <c r="AX201" s="14" t="s">
        <v>77</v>
      </c>
      <c r="AY201" s="227" t="s">
        <v>215</v>
      </c>
    </row>
    <row r="202" spans="2:51" s="13" customFormat="1" ht="11.25">
      <c r="B202" s="206"/>
      <c r="C202" s="207"/>
      <c r="D202" s="208" t="s">
        <v>224</v>
      </c>
      <c r="E202" s="209" t="s">
        <v>1</v>
      </c>
      <c r="F202" s="210" t="s">
        <v>299</v>
      </c>
      <c r="G202" s="207"/>
      <c r="H202" s="209" t="s">
        <v>1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224</v>
      </c>
      <c r="AU202" s="216" t="s">
        <v>86</v>
      </c>
      <c r="AV202" s="13" t="s">
        <v>84</v>
      </c>
      <c r="AW202" s="13" t="s">
        <v>32</v>
      </c>
      <c r="AX202" s="13" t="s">
        <v>77</v>
      </c>
      <c r="AY202" s="216" t="s">
        <v>215</v>
      </c>
    </row>
    <row r="203" spans="2:51" s="14" customFormat="1" ht="11.25">
      <c r="B203" s="217"/>
      <c r="C203" s="218"/>
      <c r="D203" s="208" t="s">
        <v>224</v>
      </c>
      <c r="E203" s="219" t="s">
        <v>1</v>
      </c>
      <c r="F203" s="220" t="s">
        <v>317</v>
      </c>
      <c r="G203" s="218"/>
      <c r="H203" s="221">
        <v>222.4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224</v>
      </c>
      <c r="AU203" s="227" t="s">
        <v>86</v>
      </c>
      <c r="AV203" s="14" t="s">
        <v>86</v>
      </c>
      <c r="AW203" s="14" t="s">
        <v>32</v>
      </c>
      <c r="AX203" s="14" t="s">
        <v>77</v>
      </c>
      <c r="AY203" s="227" t="s">
        <v>215</v>
      </c>
    </row>
    <row r="204" spans="2:51" s="14" customFormat="1" ht="11.25">
      <c r="B204" s="217"/>
      <c r="C204" s="218"/>
      <c r="D204" s="208" t="s">
        <v>224</v>
      </c>
      <c r="E204" s="219" t="s">
        <v>1</v>
      </c>
      <c r="F204" s="220" t="s">
        <v>318</v>
      </c>
      <c r="G204" s="218"/>
      <c r="H204" s="221">
        <v>30</v>
      </c>
      <c r="I204" s="222"/>
      <c r="J204" s="218"/>
      <c r="K204" s="218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224</v>
      </c>
      <c r="AU204" s="227" t="s">
        <v>86</v>
      </c>
      <c r="AV204" s="14" t="s">
        <v>86</v>
      </c>
      <c r="AW204" s="14" t="s">
        <v>32</v>
      </c>
      <c r="AX204" s="14" t="s">
        <v>77</v>
      </c>
      <c r="AY204" s="227" t="s">
        <v>215</v>
      </c>
    </row>
    <row r="205" spans="2:51" s="15" customFormat="1" ht="11.25">
      <c r="B205" s="228"/>
      <c r="C205" s="229"/>
      <c r="D205" s="208" t="s">
        <v>224</v>
      </c>
      <c r="E205" s="230" t="s">
        <v>1</v>
      </c>
      <c r="F205" s="231" t="s">
        <v>227</v>
      </c>
      <c r="G205" s="229"/>
      <c r="H205" s="232">
        <v>901.1</v>
      </c>
      <c r="I205" s="233"/>
      <c r="J205" s="229"/>
      <c r="K205" s="229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224</v>
      </c>
      <c r="AU205" s="238" t="s">
        <v>86</v>
      </c>
      <c r="AV205" s="15" t="s">
        <v>222</v>
      </c>
      <c r="AW205" s="15" t="s">
        <v>32</v>
      </c>
      <c r="AX205" s="15" t="s">
        <v>84</v>
      </c>
      <c r="AY205" s="238" t="s">
        <v>215</v>
      </c>
    </row>
    <row r="206" spans="1:65" s="2" customFormat="1" ht="21.75" customHeight="1">
      <c r="A206" s="35"/>
      <c r="B206" s="36"/>
      <c r="C206" s="193" t="s">
        <v>319</v>
      </c>
      <c r="D206" s="193" t="s">
        <v>217</v>
      </c>
      <c r="E206" s="194" t="s">
        <v>270</v>
      </c>
      <c r="F206" s="195" t="s">
        <v>271</v>
      </c>
      <c r="G206" s="196" t="s">
        <v>272</v>
      </c>
      <c r="H206" s="197">
        <v>251.858</v>
      </c>
      <c r="I206" s="198"/>
      <c r="J206" s="199">
        <f>ROUND(I206*H206,2)</f>
        <v>0</v>
      </c>
      <c r="K206" s="195" t="s">
        <v>231</v>
      </c>
      <c r="L206" s="40"/>
      <c r="M206" s="200" t="s">
        <v>1</v>
      </c>
      <c r="N206" s="201" t="s">
        <v>42</v>
      </c>
      <c r="O206" s="72"/>
      <c r="P206" s="202">
        <f>O206*H206</f>
        <v>0</v>
      </c>
      <c r="Q206" s="202">
        <v>0</v>
      </c>
      <c r="R206" s="202">
        <f>Q206*H206</f>
        <v>0</v>
      </c>
      <c r="S206" s="202">
        <v>0</v>
      </c>
      <c r="T206" s="20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4" t="s">
        <v>222</v>
      </c>
      <c r="AT206" s="204" t="s">
        <v>217</v>
      </c>
      <c r="AU206" s="204" t="s">
        <v>86</v>
      </c>
      <c r="AY206" s="18" t="s">
        <v>215</v>
      </c>
      <c r="BE206" s="205">
        <f>IF(N206="základní",J206,0)</f>
        <v>0</v>
      </c>
      <c r="BF206" s="205">
        <f>IF(N206="snížená",J206,0)</f>
        <v>0</v>
      </c>
      <c r="BG206" s="205">
        <f>IF(N206="zákl. přenesená",J206,0)</f>
        <v>0</v>
      </c>
      <c r="BH206" s="205">
        <f>IF(N206="sníž. přenesená",J206,0)</f>
        <v>0</v>
      </c>
      <c r="BI206" s="205">
        <f>IF(N206="nulová",J206,0)</f>
        <v>0</v>
      </c>
      <c r="BJ206" s="18" t="s">
        <v>84</v>
      </c>
      <c r="BK206" s="205">
        <f>ROUND(I206*H206,2)</f>
        <v>0</v>
      </c>
      <c r="BL206" s="18" t="s">
        <v>222</v>
      </c>
      <c r="BM206" s="204" t="s">
        <v>320</v>
      </c>
    </row>
    <row r="207" spans="1:65" s="2" customFormat="1" ht="24.2" customHeight="1">
      <c r="A207" s="35"/>
      <c r="B207" s="36"/>
      <c r="C207" s="193" t="s">
        <v>321</v>
      </c>
      <c r="D207" s="193" t="s">
        <v>217</v>
      </c>
      <c r="E207" s="194" t="s">
        <v>275</v>
      </c>
      <c r="F207" s="195" t="s">
        <v>276</v>
      </c>
      <c r="G207" s="196" t="s">
        <v>272</v>
      </c>
      <c r="H207" s="197">
        <v>1511.148</v>
      </c>
      <c r="I207" s="198"/>
      <c r="J207" s="199">
        <f>ROUND(I207*H207,2)</f>
        <v>0</v>
      </c>
      <c r="K207" s="195" t="s">
        <v>231</v>
      </c>
      <c r="L207" s="40"/>
      <c r="M207" s="200" t="s">
        <v>1</v>
      </c>
      <c r="N207" s="201" t="s">
        <v>42</v>
      </c>
      <c r="O207" s="72"/>
      <c r="P207" s="202">
        <f>O207*H207</f>
        <v>0</v>
      </c>
      <c r="Q207" s="202">
        <v>0</v>
      </c>
      <c r="R207" s="202">
        <f>Q207*H207</f>
        <v>0</v>
      </c>
      <c r="S207" s="202">
        <v>0</v>
      </c>
      <c r="T207" s="20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4" t="s">
        <v>222</v>
      </c>
      <c r="AT207" s="204" t="s">
        <v>217</v>
      </c>
      <c r="AU207" s="204" t="s">
        <v>86</v>
      </c>
      <c r="AY207" s="18" t="s">
        <v>215</v>
      </c>
      <c r="BE207" s="205">
        <f>IF(N207="základní",J207,0)</f>
        <v>0</v>
      </c>
      <c r="BF207" s="205">
        <f>IF(N207="snížená",J207,0)</f>
        <v>0</v>
      </c>
      <c r="BG207" s="205">
        <f>IF(N207="zákl. přenesená",J207,0)</f>
        <v>0</v>
      </c>
      <c r="BH207" s="205">
        <f>IF(N207="sníž. přenesená",J207,0)</f>
        <v>0</v>
      </c>
      <c r="BI207" s="205">
        <f>IF(N207="nulová",J207,0)</f>
        <v>0</v>
      </c>
      <c r="BJ207" s="18" t="s">
        <v>84</v>
      </c>
      <c r="BK207" s="205">
        <f>ROUND(I207*H207,2)</f>
        <v>0</v>
      </c>
      <c r="BL207" s="18" t="s">
        <v>222</v>
      </c>
      <c r="BM207" s="204" t="s">
        <v>322</v>
      </c>
    </row>
    <row r="208" spans="2:51" s="14" customFormat="1" ht="11.25">
      <c r="B208" s="217"/>
      <c r="C208" s="218"/>
      <c r="D208" s="208" t="s">
        <v>224</v>
      </c>
      <c r="E208" s="218"/>
      <c r="F208" s="220" t="s">
        <v>323</v>
      </c>
      <c r="G208" s="218"/>
      <c r="H208" s="221">
        <v>1511.148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224</v>
      </c>
      <c r="AU208" s="227" t="s">
        <v>86</v>
      </c>
      <c r="AV208" s="14" t="s">
        <v>86</v>
      </c>
      <c r="AW208" s="14" t="s">
        <v>4</v>
      </c>
      <c r="AX208" s="14" t="s">
        <v>84</v>
      </c>
      <c r="AY208" s="227" t="s">
        <v>215</v>
      </c>
    </row>
    <row r="209" spans="1:65" s="2" customFormat="1" ht="16.5" customHeight="1">
      <c r="A209" s="35"/>
      <c r="B209" s="36"/>
      <c r="C209" s="193" t="s">
        <v>324</v>
      </c>
      <c r="D209" s="193" t="s">
        <v>217</v>
      </c>
      <c r="E209" s="194" t="s">
        <v>325</v>
      </c>
      <c r="F209" s="195" t="s">
        <v>326</v>
      </c>
      <c r="G209" s="196" t="s">
        <v>272</v>
      </c>
      <c r="H209" s="197">
        <v>251.858</v>
      </c>
      <c r="I209" s="198"/>
      <c r="J209" s="199">
        <f>ROUND(I209*H209,2)</f>
        <v>0</v>
      </c>
      <c r="K209" s="195" t="s">
        <v>221</v>
      </c>
      <c r="L209" s="40"/>
      <c r="M209" s="200" t="s">
        <v>1</v>
      </c>
      <c r="N209" s="201" t="s">
        <v>42</v>
      </c>
      <c r="O209" s="72"/>
      <c r="P209" s="202">
        <f>O209*H209</f>
        <v>0</v>
      </c>
      <c r="Q209" s="202">
        <v>0</v>
      </c>
      <c r="R209" s="202">
        <f>Q209*H209</f>
        <v>0</v>
      </c>
      <c r="S209" s="202">
        <v>0</v>
      </c>
      <c r="T209" s="20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4" t="s">
        <v>222</v>
      </c>
      <c r="AT209" s="204" t="s">
        <v>217</v>
      </c>
      <c r="AU209" s="204" t="s">
        <v>86</v>
      </c>
      <c r="AY209" s="18" t="s">
        <v>215</v>
      </c>
      <c r="BE209" s="205">
        <f>IF(N209="základní",J209,0)</f>
        <v>0</v>
      </c>
      <c r="BF209" s="205">
        <f>IF(N209="snížená",J209,0)</f>
        <v>0</v>
      </c>
      <c r="BG209" s="205">
        <f>IF(N209="zákl. přenesená",J209,0)</f>
        <v>0</v>
      </c>
      <c r="BH209" s="205">
        <f>IF(N209="sníž. přenesená",J209,0)</f>
        <v>0</v>
      </c>
      <c r="BI209" s="205">
        <f>IF(N209="nulová",J209,0)</f>
        <v>0</v>
      </c>
      <c r="BJ209" s="18" t="s">
        <v>84</v>
      </c>
      <c r="BK209" s="205">
        <f>ROUND(I209*H209,2)</f>
        <v>0</v>
      </c>
      <c r="BL209" s="18" t="s">
        <v>222</v>
      </c>
      <c r="BM209" s="204" t="s">
        <v>327</v>
      </c>
    </row>
    <row r="210" spans="1:65" s="2" customFormat="1" ht="24.2" customHeight="1">
      <c r="A210" s="35"/>
      <c r="B210" s="36"/>
      <c r="C210" s="193" t="s">
        <v>328</v>
      </c>
      <c r="D210" s="193" t="s">
        <v>217</v>
      </c>
      <c r="E210" s="194" t="s">
        <v>329</v>
      </c>
      <c r="F210" s="195" t="s">
        <v>330</v>
      </c>
      <c r="G210" s="196" t="s">
        <v>220</v>
      </c>
      <c r="H210" s="197">
        <v>29.3</v>
      </c>
      <c r="I210" s="198"/>
      <c r="J210" s="199">
        <f>ROUND(I210*H210,2)</f>
        <v>0</v>
      </c>
      <c r="K210" s="195" t="s">
        <v>231</v>
      </c>
      <c r="L210" s="40"/>
      <c r="M210" s="200" t="s">
        <v>1</v>
      </c>
      <c r="N210" s="201" t="s">
        <v>42</v>
      </c>
      <c r="O210" s="72"/>
      <c r="P210" s="202">
        <f>O210*H210</f>
        <v>0</v>
      </c>
      <c r="Q210" s="202">
        <v>0.00868</v>
      </c>
      <c r="R210" s="202">
        <f>Q210*H210</f>
        <v>0.254324</v>
      </c>
      <c r="S210" s="202">
        <v>0</v>
      </c>
      <c r="T210" s="20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4" t="s">
        <v>222</v>
      </c>
      <c r="AT210" s="204" t="s">
        <v>217</v>
      </c>
      <c r="AU210" s="204" t="s">
        <v>86</v>
      </c>
      <c r="AY210" s="18" t="s">
        <v>215</v>
      </c>
      <c r="BE210" s="205">
        <f>IF(N210="základní",J210,0)</f>
        <v>0</v>
      </c>
      <c r="BF210" s="205">
        <f>IF(N210="snížená",J210,0)</f>
        <v>0</v>
      </c>
      <c r="BG210" s="205">
        <f>IF(N210="zákl. přenesená",J210,0)</f>
        <v>0</v>
      </c>
      <c r="BH210" s="205">
        <f>IF(N210="sníž. přenesená",J210,0)</f>
        <v>0</v>
      </c>
      <c r="BI210" s="205">
        <f>IF(N210="nulová",J210,0)</f>
        <v>0</v>
      </c>
      <c r="BJ210" s="18" t="s">
        <v>84</v>
      </c>
      <c r="BK210" s="205">
        <f>ROUND(I210*H210,2)</f>
        <v>0</v>
      </c>
      <c r="BL210" s="18" t="s">
        <v>222</v>
      </c>
      <c r="BM210" s="204" t="s">
        <v>331</v>
      </c>
    </row>
    <row r="211" spans="2:51" s="13" customFormat="1" ht="11.25">
      <c r="B211" s="206"/>
      <c r="C211" s="207"/>
      <c r="D211" s="208" t="s">
        <v>224</v>
      </c>
      <c r="E211" s="209" t="s">
        <v>1</v>
      </c>
      <c r="F211" s="210" t="s">
        <v>332</v>
      </c>
      <c r="G211" s="207"/>
      <c r="H211" s="209" t="s">
        <v>1</v>
      </c>
      <c r="I211" s="211"/>
      <c r="J211" s="207"/>
      <c r="K211" s="207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224</v>
      </c>
      <c r="AU211" s="216" t="s">
        <v>86</v>
      </c>
      <c r="AV211" s="13" t="s">
        <v>84</v>
      </c>
      <c r="AW211" s="13" t="s">
        <v>32</v>
      </c>
      <c r="AX211" s="13" t="s">
        <v>77</v>
      </c>
      <c r="AY211" s="216" t="s">
        <v>215</v>
      </c>
    </row>
    <row r="212" spans="2:51" s="14" customFormat="1" ht="11.25">
      <c r="B212" s="217"/>
      <c r="C212" s="218"/>
      <c r="D212" s="208" t="s">
        <v>224</v>
      </c>
      <c r="E212" s="219" t="s">
        <v>1</v>
      </c>
      <c r="F212" s="220" t="s">
        <v>333</v>
      </c>
      <c r="G212" s="218"/>
      <c r="H212" s="221">
        <v>11.3</v>
      </c>
      <c r="I212" s="222"/>
      <c r="J212" s="218"/>
      <c r="K212" s="218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224</v>
      </c>
      <c r="AU212" s="227" t="s">
        <v>86</v>
      </c>
      <c r="AV212" s="14" t="s">
        <v>86</v>
      </c>
      <c r="AW212" s="14" t="s">
        <v>32</v>
      </c>
      <c r="AX212" s="14" t="s">
        <v>77</v>
      </c>
      <c r="AY212" s="227" t="s">
        <v>215</v>
      </c>
    </row>
    <row r="213" spans="2:51" s="14" customFormat="1" ht="11.25">
      <c r="B213" s="217"/>
      <c r="C213" s="218"/>
      <c r="D213" s="208" t="s">
        <v>224</v>
      </c>
      <c r="E213" s="219" t="s">
        <v>1</v>
      </c>
      <c r="F213" s="220" t="s">
        <v>334</v>
      </c>
      <c r="G213" s="218"/>
      <c r="H213" s="221">
        <v>13.2</v>
      </c>
      <c r="I213" s="222"/>
      <c r="J213" s="218"/>
      <c r="K213" s="218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224</v>
      </c>
      <c r="AU213" s="227" t="s">
        <v>86</v>
      </c>
      <c r="AV213" s="14" t="s">
        <v>86</v>
      </c>
      <c r="AW213" s="14" t="s">
        <v>32</v>
      </c>
      <c r="AX213" s="14" t="s">
        <v>77</v>
      </c>
      <c r="AY213" s="227" t="s">
        <v>215</v>
      </c>
    </row>
    <row r="214" spans="2:51" s="14" customFormat="1" ht="11.25">
      <c r="B214" s="217"/>
      <c r="C214" s="218"/>
      <c r="D214" s="208" t="s">
        <v>224</v>
      </c>
      <c r="E214" s="219" t="s">
        <v>1</v>
      </c>
      <c r="F214" s="220" t="s">
        <v>335</v>
      </c>
      <c r="G214" s="218"/>
      <c r="H214" s="221">
        <v>1.2</v>
      </c>
      <c r="I214" s="222"/>
      <c r="J214" s="218"/>
      <c r="K214" s="218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224</v>
      </c>
      <c r="AU214" s="227" t="s">
        <v>86</v>
      </c>
      <c r="AV214" s="14" t="s">
        <v>86</v>
      </c>
      <c r="AW214" s="14" t="s">
        <v>32</v>
      </c>
      <c r="AX214" s="14" t="s">
        <v>77</v>
      </c>
      <c r="AY214" s="227" t="s">
        <v>215</v>
      </c>
    </row>
    <row r="215" spans="2:51" s="14" customFormat="1" ht="11.25">
      <c r="B215" s="217"/>
      <c r="C215" s="218"/>
      <c r="D215" s="208" t="s">
        <v>224</v>
      </c>
      <c r="E215" s="219" t="s">
        <v>1</v>
      </c>
      <c r="F215" s="220" t="s">
        <v>336</v>
      </c>
      <c r="G215" s="218"/>
      <c r="H215" s="221">
        <v>3.6</v>
      </c>
      <c r="I215" s="222"/>
      <c r="J215" s="218"/>
      <c r="K215" s="218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224</v>
      </c>
      <c r="AU215" s="227" t="s">
        <v>86</v>
      </c>
      <c r="AV215" s="14" t="s">
        <v>86</v>
      </c>
      <c r="AW215" s="14" t="s">
        <v>32</v>
      </c>
      <c r="AX215" s="14" t="s">
        <v>77</v>
      </c>
      <c r="AY215" s="227" t="s">
        <v>215</v>
      </c>
    </row>
    <row r="216" spans="2:51" s="15" customFormat="1" ht="11.25">
      <c r="B216" s="228"/>
      <c r="C216" s="229"/>
      <c r="D216" s="208" t="s">
        <v>224</v>
      </c>
      <c r="E216" s="230" t="s">
        <v>168</v>
      </c>
      <c r="F216" s="231" t="s">
        <v>227</v>
      </c>
      <c r="G216" s="229"/>
      <c r="H216" s="232">
        <v>29.3</v>
      </c>
      <c r="I216" s="233"/>
      <c r="J216" s="229"/>
      <c r="K216" s="229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224</v>
      </c>
      <c r="AU216" s="238" t="s">
        <v>86</v>
      </c>
      <c r="AV216" s="15" t="s">
        <v>222</v>
      </c>
      <c r="AW216" s="15" t="s">
        <v>32</v>
      </c>
      <c r="AX216" s="15" t="s">
        <v>84</v>
      </c>
      <c r="AY216" s="238" t="s">
        <v>215</v>
      </c>
    </row>
    <row r="217" spans="1:65" s="2" customFormat="1" ht="24.2" customHeight="1">
      <c r="A217" s="35"/>
      <c r="B217" s="36"/>
      <c r="C217" s="193" t="s">
        <v>337</v>
      </c>
      <c r="D217" s="193" t="s">
        <v>217</v>
      </c>
      <c r="E217" s="194" t="s">
        <v>338</v>
      </c>
      <c r="F217" s="195" t="s">
        <v>339</v>
      </c>
      <c r="G217" s="196" t="s">
        <v>220</v>
      </c>
      <c r="H217" s="197">
        <v>1.2</v>
      </c>
      <c r="I217" s="198"/>
      <c r="J217" s="199">
        <f>ROUND(I217*H217,2)</f>
        <v>0</v>
      </c>
      <c r="K217" s="195" t="s">
        <v>231</v>
      </c>
      <c r="L217" s="40"/>
      <c r="M217" s="200" t="s">
        <v>1</v>
      </c>
      <c r="N217" s="201" t="s">
        <v>42</v>
      </c>
      <c r="O217" s="72"/>
      <c r="P217" s="202">
        <f>O217*H217</f>
        <v>0</v>
      </c>
      <c r="Q217" s="202">
        <v>0.01269</v>
      </c>
      <c r="R217" s="202">
        <f>Q217*H217</f>
        <v>0.015227999999999998</v>
      </c>
      <c r="S217" s="202">
        <v>0</v>
      </c>
      <c r="T217" s="20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4" t="s">
        <v>222</v>
      </c>
      <c r="AT217" s="204" t="s">
        <v>217</v>
      </c>
      <c r="AU217" s="204" t="s">
        <v>86</v>
      </c>
      <c r="AY217" s="18" t="s">
        <v>215</v>
      </c>
      <c r="BE217" s="205">
        <f>IF(N217="základní",J217,0)</f>
        <v>0</v>
      </c>
      <c r="BF217" s="205">
        <f>IF(N217="snížená",J217,0)</f>
        <v>0</v>
      </c>
      <c r="BG217" s="205">
        <f>IF(N217="zákl. přenesená",J217,0)</f>
        <v>0</v>
      </c>
      <c r="BH217" s="205">
        <f>IF(N217="sníž. přenesená",J217,0)</f>
        <v>0</v>
      </c>
      <c r="BI217" s="205">
        <f>IF(N217="nulová",J217,0)</f>
        <v>0</v>
      </c>
      <c r="BJ217" s="18" t="s">
        <v>84</v>
      </c>
      <c r="BK217" s="205">
        <f>ROUND(I217*H217,2)</f>
        <v>0</v>
      </c>
      <c r="BL217" s="18" t="s">
        <v>222</v>
      </c>
      <c r="BM217" s="204" t="s">
        <v>340</v>
      </c>
    </row>
    <row r="218" spans="2:51" s="13" customFormat="1" ht="11.25">
      <c r="B218" s="206"/>
      <c r="C218" s="207"/>
      <c r="D218" s="208" t="s">
        <v>224</v>
      </c>
      <c r="E218" s="209" t="s">
        <v>1</v>
      </c>
      <c r="F218" s="210" t="s">
        <v>341</v>
      </c>
      <c r="G218" s="207"/>
      <c r="H218" s="209" t="s">
        <v>1</v>
      </c>
      <c r="I218" s="211"/>
      <c r="J218" s="207"/>
      <c r="K218" s="207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224</v>
      </c>
      <c r="AU218" s="216" t="s">
        <v>86</v>
      </c>
      <c r="AV218" s="13" t="s">
        <v>84</v>
      </c>
      <c r="AW218" s="13" t="s">
        <v>32</v>
      </c>
      <c r="AX218" s="13" t="s">
        <v>77</v>
      </c>
      <c r="AY218" s="216" t="s">
        <v>215</v>
      </c>
    </row>
    <row r="219" spans="2:51" s="14" customFormat="1" ht="11.25">
      <c r="B219" s="217"/>
      <c r="C219" s="218"/>
      <c r="D219" s="208" t="s">
        <v>224</v>
      </c>
      <c r="E219" s="219" t="s">
        <v>1</v>
      </c>
      <c r="F219" s="220" t="s">
        <v>342</v>
      </c>
      <c r="G219" s="218"/>
      <c r="H219" s="221">
        <v>1.2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224</v>
      </c>
      <c r="AU219" s="227" t="s">
        <v>86</v>
      </c>
      <c r="AV219" s="14" t="s">
        <v>86</v>
      </c>
      <c r="AW219" s="14" t="s">
        <v>32</v>
      </c>
      <c r="AX219" s="14" t="s">
        <v>77</v>
      </c>
      <c r="AY219" s="227" t="s">
        <v>215</v>
      </c>
    </row>
    <row r="220" spans="2:51" s="15" customFormat="1" ht="11.25">
      <c r="B220" s="228"/>
      <c r="C220" s="229"/>
      <c r="D220" s="208" t="s">
        <v>224</v>
      </c>
      <c r="E220" s="230" t="s">
        <v>170</v>
      </c>
      <c r="F220" s="231" t="s">
        <v>227</v>
      </c>
      <c r="G220" s="229"/>
      <c r="H220" s="232">
        <v>1.2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224</v>
      </c>
      <c r="AU220" s="238" t="s">
        <v>86</v>
      </c>
      <c r="AV220" s="15" t="s">
        <v>222</v>
      </c>
      <c r="AW220" s="15" t="s">
        <v>32</v>
      </c>
      <c r="AX220" s="15" t="s">
        <v>84</v>
      </c>
      <c r="AY220" s="238" t="s">
        <v>215</v>
      </c>
    </row>
    <row r="221" spans="1:65" s="2" customFormat="1" ht="24.2" customHeight="1">
      <c r="A221" s="35"/>
      <c r="B221" s="36"/>
      <c r="C221" s="193" t="s">
        <v>343</v>
      </c>
      <c r="D221" s="193" t="s">
        <v>217</v>
      </c>
      <c r="E221" s="194" t="s">
        <v>344</v>
      </c>
      <c r="F221" s="195" t="s">
        <v>345</v>
      </c>
      <c r="G221" s="196" t="s">
        <v>220</v>
      </c>
      <c r="H221" s="197">
        <v>3.6</v>
      </c>
      <c r="I221" s="198"/>
      <c r="J221" s="199">
        <f>ROUND(I221*H221,2)</f>
        <v>0</v>
      </c>
      <c r="K221" s="195" t="s">
        <v>231</v>
      </c>
      <c r="L221" s="40"/>
      <c r="M221" s="200" t="s">
        <v>1</v>
      </c>
      <c r="N221" s="201" t="s">
        <v>42</v>
      </c>
      <c r="O221" s="72"/>
      <c r="P221" s="202">
        <f>O221*H221</f>
        <v>0</v>
      </c>
      <c r="Q221" s="202">
        <v>0.01068</v>
      </c>
      <c r="R221" s="202">
        <f>Q221*H221</f>
        <v>0.038448</v>
      </c>
      <c r="S221" s="202">
        <v>0</v>
      </c>
      <c r="T221" s="20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4" t="s">
        <v>222</v>
      </c>
      <c r="AT221" s="204" t="s">
        <v>217</v>
      </c>
      <c r="AU221" s="204" t="s">
        <v>86</v>
      </c>
      <c r="AY221" s="18" t="s">
        <v>215</v>
      </c>
      <c r="BE221" s="205">
        <f>IF(N221="základní",J221,0)</f>
        <v>0</v>
      </c>
      <c r="BF221" s="205">
        <f>IF(N221="snížená",J221,0)</f>
        <v>0</v>
      </c>
      <c r="BG221" s="205">
        <f>IF(N221="zákl. přenesená",J221,0)</f>
        <v>0</v>
      </c>
      <c r="BH221" s="205">
        <f>IF(N221="sníž. přenesená",J221,0)</f>
        <v>0</v>
      </c>
      <c r="BI221" s="205">
        <f>IF(N221="nulová",J221,0)</f>
        <v>0</v>
      </c>
      <c r="BJ221" s="18" t="s">
        <v>84</v>
      </c>
      <c r="BK221" s="205">
        <f>ROUND(I221*H221,2)</f>
        <v>0</v>
      </c>
      <c r="BL221" s="18" t="s">
        <v>222</v>
      </c>
      <c r="BM221" s="204" t="s">
        <v>346</v>
      </c>
    </row>
    <row r="222" spans="2:51" s="14" customFormat="1" ht="11.25">
      <c r="B222" s="217"/>
      <c r="C222" s="218"/>
      <c r="D222" s="208" t="s">
        <v>224</v>
      </c>
      <c r="E222" s="219" t="s">
        <v>1</v>
      </c>
      <c r="F222" s="220" t="s">
        <v>347</v>
      </c>
      <c r="G222" s="218"/>
      <c r="H222" s="221">
        <v>3.6</v>
      </c>
      <c r="I222" s="222"/>
      <c r="J222" s="218"/>
      <c r="K222" s="218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224</v>
      </c>
      <c r="AU222" s="227" t="s">
        <v>86</v>
      </c>
      <c r="AV222" s="14" t="s">
        <v>86</v>
      </c>
      <c r="AW222" s="14" t="s">
        <v>32</v>
      </c>
      <c r="AX222" s="14" t="s">
        <v>77</v>
      </c>
      <c r="AY222" s="227" t="s">
        <v>215</v>
      </c>
    </row>
    <row r="223" spans="2:51" s="15" customFormat="1" ht="11.25">
      <c r="B223" s="228"/>
      <c r="C223" s="229"/>
      <c r="D223" s="208" t="s">
        <v>224</v>
      </c>
      <c r="E223" s="230" t="s">
        <v>172</v>
      </c>
      <c r="F223" s="231" t="s">
        <v>227</v>
      </c>
      <c r="G223" s="229"/>
      <c r="H223" s="232">
        <v>3.6</v>
      </c>
      <c r="I223" s="233"/>
      <c r="J223" s="229"/>
      <c r="K223" s="229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224</v>
      </c>
      <c r="AU223" s="238" t="s">
        <v>86</v>
      </c>
      <c r="AV223" s="15" t="s">
        <v>222</v>
      </c>
      <c r="AW223" s="15" t="s">
        <v>32</v>
      </c>
      <c r="AX223" s="15" t="s">
        <v>84</v>
      </c>
      <c r="AY223" s="238" t="s">
        <v>215</v>
      </c>
    </row>
    <row r="224" spans="1:65" s="2" customFormat="1" ht="24.2" customHeight="1">
      <c r="A224" s="35"/>
      <c r="B224" s="36"/>
      <c r="C224" s="193" t="s">
        <v>7</v>
      </c>
      <c r="D224" s="193" t="s">
        <v>217</v>
      </c>
      <c r="E224" s="194" t="s">
        <v>348</v>
      </c>
      <c r="F224" s="195" t="s">
        <v>349</v>
      </c>
      <c r="G224" s="196" t="s">
        <v>220</v>
      </c>
      <c r="H224" s="197">
        <v>1.2</v>
      </c>
      <c r="I224" s="198"/>
      <c r="J224" s="199">
        <f>ROUND(I224*H224,2)</f>
        <v>0</v>
      </c>
      <c r="K224" s="195" t="s">
        <v>231</v>
      </c>
      <c r="L224" s="40"/>
      <c r="M224" s="200" t="s">
        <v>1</v>
      </c>
      <c r="N224" s="201" t="s">
        <v>42</v>
      </c>
      <c r="O224" s="72"/>
      <c r="P224" s="202">
        <f>O224*H224</f>
        <v>0</v>
      </c>
      <c r="Q224" s="202">
        <v>0.01269</v>
      </c>
      <c r="R224" s="202">
        <f>Q224*H224</f>
        <v>0.015227999999999998</v>
      </c>
      <c r="S224" s="202">
        <v>0</v>
      </c>
      <c r="T224" s="20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4" t="s">
        <v>222</v>
      </c>
      <c r="AT224" s="204" t="s">
        <v>217</v>
      </c>
      <c r="AU224" s="204" t="s">
        <v>86</v>
      </c>
      <c r="AY224" s="18" t="s">
        <v>215</v>
      </c>
      <c r="BE224" s="205">
        <f>IF(N224="základní",J224,0)</f>
        <v>0</v>
      </c>
      <c r="BF224" s="205">
        <f>IF(N224="snížená",J224,0)</f>
        <v>0</v>
      </c>
      <c r="BG224" s="205">
        <f>IF(N224="zákl. přenesená",J224,0)</f>
        <v>0</v>
      </c>
      <c r="BH224" s="205">
        <f>IF(N224="sníž. přenesená",J224,0)</f>
        <v>0</v>
      </c>
      <c r="BI224" s="205">
        <f>IF(N224="nulová",J224,0)</f>
        <v>0</v>
      </c>
      <c r="BJ224" s="18" t="s">
        <v>84</v>
      </c>
      <c r="BK224" s="205">
        <f>ROUND(I224*H224,2)</f>
        <v>0</v>
      </c>
      <c r="BL224" s="18" t="s">
        <v>222</v>
      </c>
      <c r="BM224" s="204" t="s">
        <v>350</v>
      </c>
    </row>
    <row r="225" spans="2:51" s="14" customFormat="1" ht="11.25">
      <c r="B225" s="217"/>
      <c r="C225" s="218"/>
      <c r="D225" s="208" t="s">
        <v>224</v>
      </c>
      <c r="E225" s="219" t="s">
        <v>1</v>
      </c>
      <c r="F225" s="220" t="s">
        <v>351</v>
      </c>
      <c r="G225" s="218"/>
      <c r="H225" s="221">
        <v>1.2</v>
      </c>
      <c r="I225" s="222"/>
      <c r="J225" s="218"/>
      <c r="K225" s="218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224</v>
      </c>
      <c r="AU225" s="227" t="s">
        <v>86</v>
      </c>
      <c r="AV225" s="14" t="s">
        <v>86</v>
      </c>
      <c r="AW225" s="14" t="s">
        <v>32</v>
      </c>
      <c r="AX225" s="14" t="s">
        <v>77</v>
      </c>
      <c r="AY225" s="227" t="s">
        <v>215</v>
      </c>
    </row>
    <row r="226" spans="2:51" s="15" customFormat="1" ht="11.25">
      <c r="B226" s="228"/>
      <c r="C226" s="229"/>
      <c r="D226" s="208" t="s">
        <v>224</v>
      </c>
      <c r="E226" s="230" t="s">
        <v>174</v>
      </c>
      <c r="F226" s="231" t="s">
        <v>227</v>
      </c>
      <c r="G226" s="229"/>
      <c r="H226" s="232">
        <v>1.2</v>
      </c>
      <c r="I226" s="233"/>
      <c r="J226" s="229"/>
      <c r="K226" s="229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224</v>
      </c>
      <c r="AU226" s="238" t="s">
        <v>86</v>
      </c>
      <c r="AV226" s="15" t="s">
        <v>222</v>
      </c>
      <c r="AW226" s="15" t="s">
        <v>32</v>
      </c>
      <c r="AX226" s="15" t="s">
        <v>84</v>
      </c>
      <c r="AY226" s="238" t="s">
        <v>215</v>
      </c>
    </row>
    <row r="227" spans="1:65" s="2" customFormat="1" ht="24.2" customHeight="1">
      <c r="A227" s="35"/>
      <c r="B227" s="36"/>
      <c r="C227" s="193" t="s">
        <v>352</v>
      </c>
      <c r="D227" s="193" t="s">
        <v>217</v>
      </c>
      <c r="E227" s="194" t="s">
        <v>353</v>
      </c>
      <c r="F227" s="195" t="s">
        <v>354</v>
      </c>
      <c r="G227" s="196" t="s">
        <v>220</v>
      </c>
      <c r="H227" s="197">
        <v>15.6</v>
      </c>
      <c r="I227" s="198"/>
      <c r="J227" s="199">
        <f>ROUND(I227*H227,2)</f>
        <v>0</v>
      </c>
      <c r="K227" s="195" t="s">
        <v>231</v>
      </c>
      <c r="L227" s="40"/>
      <c r="M227" s="200" t="s">
        <v>1</v>
      </c>
      <c r="N227" s="201" t="s">
        <v>42</v>
      </c>
      <c r="O227" s="72"/>
      <c r="P227" s="202">
        <f>O227*H227</f>
        <v>0</v>
      </c>
      <c r="Q227" s="202">
        <v>0.0369</v>
      </c>
      <c r="R227" s="202">
        <f>Q227*H227</f>
        <v>0.57564</v>
      </c>
      <c r="S227" s="202">
        <v>0</v>
      </c>
      <c r="T227" s="20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4" t="s">
        <v>222</v>
      </c>
      <c r="AT227" s="204" t="s">
        <v>217</v>
      </c>
      <c r="AU227" s="204" t="s">
        <v>86</v>
      </c>
      <c r="AY227" s="18" t="s">
        <v>215</v>
      </c>
      <c r="BE227" s="205">
        <f>IF(N227="základní",J227,0)</f>
        <v>0</v>
      </c>
      <c r="BF227" s="205">
        <f>IF(N227="snížená",J227,0)</f>
        <v>0</v>
      </c>
      <c r="BG227" s="205">
        <f>IF(N227="zákl. přenesená",J227,0)</f>
        <v>0</v>
      </c>
      <c r="BH227" s="205">
        <f>IF(N227="sníž. přenesená",J227,0)</f>
        <v>0</v>
      </c>
      <c r="BI227" s="205">
        <f>IF(N227="nulová",J227,0)</f>
        <v>0</v>
      </c>
      <c r="BJ227" s="18" t="s">
        <v>84</v>
      </c>
      <c r="BK227" s="205">
        <f>ROUND(I227*H227,2)</f>
        <v>0</v>
      </c>
      <c r="BL227" s="18" t="s">
        <v>222</v>
      </c>
      <c r="BM227" s="204" t="s">
        <v>355</v>
      </c>
    </row>
    <row r="228" spans="2:51" s="13" customFormat="1" ht="11.25">
      <c r="B228" s="206"/>
      <c r="C228" s="207"/>
      <c r="D228" s="208" t="s">
        <v>224</v>
      </c>
      <c r="E228" s="209" t="s">
        <v>1</v>
      </c>
      <c r="F228" s="210" t="s">
        <v>356</v>
      </c>
      <c r="G228" s="207"/>
      <c r="H228" s="209" t="s">
        <v>1</v>
      </c>
      <c r="I228" s="211"/>
      <c r="J228" s="207"/>
      <c r="K228" s="207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224</v>
      </c>
      <c r="AU228" s="216" t="s">
        <v>86</v>
      </c>
      <c r="AV228" s="13" t="s">
        <v>84</v>
      </c>
      <c r="AW228" s="13" t="s">
        <v>32</v>
      </c>
      <c r="AX228" s="13" t="s">
        <v>77</v>
      </c>
      <c r="AY228" s="216" t="s">
        <v>215</v>
      </c>
    </row>
    <row r="229" spans="2:51" s="14" customFormat="1" ht="11.25">
      <c r="B229" s="217"/>
      <c r="C229" s="218"/>
      <c r="D229" s="208" t="s">
        <v>224</v>
      </c>
      <c r="E229" s="219" t="s">
        <v>1</v>
      </c>
      <c r="F229" s="220" t="s">
        <v>357</v>
      </c>
      <c r="G229" s="218"/>
      <c r="H229" s="221">
        <v>9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224</v>
      </c>
      <c r="AU229" s="227" t="s">
        <v>86</v>
      </c>
      <c r="AV229" s="14" t="s">
        <v>86</v>
      </c>
      <c r="AW229" s="14" t="s">
        <v>32</v>
      </c>
      <c r="AX229" s="14" t="s">
        <v>77</v>
      </c>
      <c r="AY229" s="227" t="s">
        <v>215</v>
      </c>
    </row>
    <row r="230" spans="2:51" s="14" customFormat="1" ht="11.25">
      <c r="B230" s="217"/>
      <c r="C230" s="218"/>
      <c r="D230" s="208" t="s">
        <v>224</v>
      </c>
      <c r="E230" s="219" t="s">
        <v>1</v>
      </c>
      <c r="F230" s="220" t="s">
        <v>358</v>
      </c>
      <c r="G230" s="218"/>
      <c r="H230" s="221">
        <v>1</v>
      </c>
      <c r="I230" s="222"/>
      <c r="J230" s="218"/>
      <c r="K230" s="218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224</v>
      </c>
      <c r="AU230" s="227" t="s">
        <v>86</v>
      </c>
      <c r="AV230" s="14" t="s">
        <v>86</v>
      </c>
      <c r="AW230" s="14" t="s">
        <v>32</v>
      </c>
      <c r="AX230" s="14" t="s">
        <v>77</v>
      </c>
      <c r="AY230" s="227" t="s">
        <v>215</v>
      </c>
    </row>
    <row r="231" spans="2:51" s="14" customFormat="1" ht="11.25">
      <c r="B231" s="217"/>
      <c r="C231" s="218"/>
      <c r="D231" s="208" t="s">
        <v>224</v>
      </c>
      <c r="E231" s="219" t="s">
        <v>1</v>
      </c>
      <c r="F231" s="220" t="s">
        <v>359</v>
      </c>
      <c r="G231" s="218"/>
      <c r="H231" s="221">
        <v>2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224</v>
      </c>
      <c r="AU231" s="227" t="s">
        <v>86</v>
      </c>
      <c r="AV231" s="14" t="s">
        <v>86</v>
      </c>
      <c r="AW231" s="14" t="s">
        <v>32</v>
      </c>
      <c r="AX231" s="14" t="s">
        <v>77</v>
      </c>
      <c r="AY231" s="227" t="s">
        <v>215</v>
      </c>
    </row>
    <row r="232" spans="2:51" s="14" customFormat="1" ht="11.25">
      <c r="B232" s="217"/>
      <c r="C232" s="218"/>
      <c r="D232" s="208" t="s">
        <v>224</v>
      </c>
      <c r="E232" s="219" t="s">
        <v>1</v>
      </c>
      <c r="F232" s="220" t="s">
        <v>360</v>
      </c>
      <c r="G232" s="218"/>
      <c r="H232" s="221">
        <v>1</v>
      </c>
      <c r="I232" s="222"/>
      <c r="J232" s="218"/>
      <c r="K232" s="218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224</v>
      </c>
      <c r="AU232" s="227" t="s">
        <v>86</v>
      </c>
      <c r="AV232" s="14" t="s">
        <v>86</v>
      </c>
      <c r="AW232" s="14" t="s">
        <v>32</v>
      </c>
      <c r="AX232" s="14" t="s">
        <v>77</v>
      </c>
      <c r="AY232" s="227" t="s">
        <v>215</v>
      </c>
    </row>
    <row r="233" spans="2:51" s="15" customFormat="1" ht="11.25">
      <c r="B233" s="228"/>
      <c r="C233" s="229"/>
      <c r="D233" s="208" t="s">
        <v>224</v>
      </c>
      <c r="E233" s="230" t="s">
        <v>146</v>
      </c>
      <c r="F233" s="231" t="s">
        <v>227</v>
      </c>
      <c r="G233" s="229"/>
      <c r="H233" s="232">
        <v>13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224</v>
      </c>
      <c r="AU233" s="238" t="s">
        <v>86</v>
      </c>
      <c r="AV233" s="15" t="s">
        <v>222</v>
      </c>
      <c r="AW233" s="15" t="s">
        <v>32</v>
      </c>
      <c r="AX233" s="15" t="s">
        <v>77</v>
      </c>
      <c r="AY233" s="238" t="s">
        <v>215</v>
      </c>
    </row>
    <row r="234" spans="2:51" s="14" customFormat="1" ht="11.25">
      <c r="B234" s="217"/>
      <c r="C234" s="218"/>
      <c r="D234" s="208" t="s">
        <v>224</v>
      </c>
      <c r="E234" s="219" t="s">
        <v>1</v>
      </c>
      <c r="F234" s="220" t="s">
        <v>361</v>
      </c>
      <c r="G234" s="218"/>
      <c r="H234" s="221">
        <v>15.6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224</v>
      </c>
      <c r="AU234" s="227" t="s">
        <v>86</v>
      </c>
      <c r="AV234" s="14" t="s">
        <v>86</v>
      </c>
      <c r="AW234" s="14" t="s">
        <v>32</v>
      </c>
      <c r="AX234" s="14" t="s">
        <v>77</v>
      </c>
      <c r="AY234" s="227" t="s">
        <v>215</v>
      </c>
    </row>
    <row r="235" spans="2:51" s="15" customFormat="1" ht="11.25">
      <c r="B235" s="228"/>
      <c r="C235" s="229"/>
      <c r="D235" s="208" t="s">
        <v>224</v>
      </c>
      <c r="E235" s="230" t="s">
        <v>149</v>
      </c>
      <c r="F235" s="231" t="s">
        <v>227</v>
      </c>
      <c r="G235" s="229"/>
      <c r="H235" s="232">
        <v>15.6</v>
      </c>
      <c r="I235" s="233"/>
      <c r="J235" s="229"/>
      <c r="K235" s="229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224</v>
      </c>
      <c r="AU235" s="238" t="s">
        <v>86</v>
      </c>
      <c r="AV235" s="15" t="s">
        <v>222</v>
      </c>
      <c r="AW235" s="15" t="s">
        <v>32</v>
      </c>
      <c r="AX235" s="15" t="s">
        <v>84</v>
      </c>
      <c r="AY235" s="238" t="s">
        <v>215</v>
      </c>
    </row>
    <row r="236" spans="1:65" s="2" customFormat="1" ht="24.2" customHeight="1">
      <c r="A236" s="35"/>
      <c r="B236" s="36"/>
      <c r="C236" s="193" t="s">
        <v>362</v>
      </c>
      <c r="D236" s="193" t="s">
        <v>217</v>
      </c>
      <c r="E236" s="194" t="s">
        <v>363</v>
      </c>
      <c r="F236" s="195" t="s">
        <v>364</v>
      </c>
      <c r="G236" s="196" t="s">
        <v>365</v>
      </c>
      <c r="H236" s="197">
        <v>96.705</v>
      </c>
      <c r="I236" s="198"/>
      <c r="J236" s="199">
        <f>ROUND(I236*H236,2)</f>
        <v>0</v>
      </c>
      <c r="K236" s="195" t="s">
        <v>231</v>
      </c>
      <c r="L236" s="40"/>
      <c r="M236" s="200" t="s">
        <v>1</v>
      </c>
      <c r="N236" s="201" t="s">
        <v>42</v>
      </c>
      <c r="O236" s="72"/>
      <c r="P236" s="202">
        <f>O236*H236</f>
        <v>0</v>
      </c>
      <c r="Q236" s="202">
        <v>0</v>
      </c>
      <c r="R236" s="202">
        <f>Q236*H236</f>
        <v>0</v>
      </c>
      <c r="S236" s="202">
        <v>0</v>
      </c>
      <c r="T236" s="20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4" t="s">
        <v>222</v>
      </c>
      <c r="AT236" s="204" t="s">
        <v>217</v>
      </c>
      <c r="AU236" s="204" t="s">
        <v>86</v>
      </c>
      <c r="AY236" s="18" t="s">
        <v>215</v>
      </c>
      <c r="BE236" s="205">
        <f>IF(N236="základní",J236,0)</f>
        <v>0</v>
      </c>
      <c r="BF236" s="205">
        <f>IF(N236="snížená",J236,0)</f>
        <v>0</v>
      </c>
      <c r="BG236" s="205">
        <f>IF(N236="zákl. přenesená",J236,0)</f>
        <v>0</v>
      </c>
      <c r="BH236" s="205">
        <f>IF(N236="sníž. přenesená",J236,0)</f>
        <v>0</v>
      </c>
      <c r="BI236" s="205">
        <f>IF(N236="nulová",J236,0)</f>
        <v>0</v>
      </c>
      <c r="BJ236" s="18" t="s">
        <v>84</v>
      </c>
      <c r="BK236" s="205">
        <f>ROUND(I236*H236,2)</f>
        <v>0</v>
      </c>
      <c r="BL236" s="18" t="s">
        <v>222</v>
      </c>
      <c r="BM236" s="204" t="s">
        <v>366</v>
      </c>
    </row>
    <row r="237" spans="2:51" s="14" customFormat="1" ht="11.25">
      <c r="B237" s="217"/>
      <c r="C237" s="218"/>
      <c r="D237" s="208" t="s">
        <v>224</v>
      </c>
      <c r="E237" s="219" t="s">
        <v>1</v>
      </c>
      <c r="F237" s="220" t="s">
        <v>367</v>
      </c>
      <c r="G237" s="218"/>
      <c r="H237" s="221">
        <v>59.772</v>
      </c>
      <c r="I237" s="222"/>
      <c r="J237" s="218"/>
      <c r="K237" s="218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224</v>
      </c>
      <c r="AU237" s="227" t="s">
        <v>86</v>
      </c>
      <c r="AV237" s="14" t="s">
        <v>86</v>
      </c>
      <c r="AW237" s="14" t="s">
        <v>32</v>
      </c>
      <c r="AX237" s="14" t="s">
        <v>77</v>
      </c>
      <c r="AY237" s="227" t="s">
        <v>215</v>
      </c>
    </row>
    <row r="238" spans="2:51" s="14" customFormat="1" ht="11.25">
      <c r="B238" s="217"/>
      <c r="C238" s="218"/>
      <c r="D238" s="208" t="s">
        <v>224</v>
      </c>
      <c r="E238" s="219" t="s">
        <v>1</v>
      </c>
      <c r="F238" s="220" t="s">
        <v>368</v>
      </c>
      <c r="G238" s="218"/>
      <c r="H238" s="221">
        <v>2.997</v>
      </c>
      <c r="I238" s="222"/>
      <c r="J238" s="218"/>
      <c r="K238" s="218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224</v>
      </c>
      <c r="AU238" s="227" t="s">
        <v>86</v>
      </c>
      <c r="AV238" s="14" t="s">
        <v>86</v>
      </c>
      <c r="AW238" s="14" t="s">
        <v>32</v>
      </c>
      <c r="AX238" s="14" t="s">
        <v>77</v>
      </c>
      <c r="AY238" s="227" t="s">
        <v>215</v>
      </c>
    </row>
    <row r="239" spans="2:51" s="14" customFormat="1" ht="11.25">
      <c r="B239" s="217"/>
      <c r="C239" s="218"/>
      <c r="D239" s="208" t="s">
        <v>224</v>
      </c>
      <c r="E239" s="219" t="s">
        <v>1</v>
      </c>
      <c r="F239" s="220" t="s">
        <v>369</v>
      </c>
      <c r="G239" s="218"/>
      <c r="H239" s="221">
        <v>7.344</v>
      </c>
      <c r="I239" s="222"/>
      <c r="J239" s="218"/>
      <c r="K239" s="218"/>
      <c r="L239" s="223"/>
      <c r="M239" s="224"/>
      <c r="N239" s="225"/>
      <c r="O239" s="225"/>
      <c r="P239" s="225"/>
      <c r="Q239" s="225"/>
      <c r="R239" s="225"/>
      <c r="S239" s="225"/>
      <c r="T239" s="226"/>
      <c r="AT239" s="227" t="s">
        <v>224</v>
      </c>
      <c r="AU239" s="227" t="s">
        <v>86</v>
      </c>
      <c r="AV239" s="14" t="s">
        <v>86</v>
      </c>
      <c r="AW239" s="14" t="s">
        <v>32</v>
      </c>
      <c r="AX239" s="14" t="s">
        <v>77</v>
      </c>
      <c r="AY239" s="227" t="s">
        <v>215</v>
      </c>
    </row>
    <row r="240" spans="2:51" s="14" customFormat="1" ht="11.25">
      <c r="B240" s="217"/>
      <c r="C240" s="218"/>
      <c r="D240" s="208" t="s">
        <v>224</v>
      </c>
      <c r="E240" s="219" t="s">
        <v>1</v>
      </c>
      <c r="F240" s="220" t="s">
        <v>370</v>
      </c>
      <c r="G240" s="218"/>
      <c r="H240" s="221">
        <v>3.192</v>
      </c>
      <c r="I240" s="222"/>
      <c r="J240" s="218"/>
      <c r="K240" s="218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224</v>
      </c>
      <c r="AU240" s="227" t="s">
        <v>86</v>
      </c>
      <c r="AV240" s="14" t="s">
        <v>86</v>
      </c>
      <c r="AW240" s="14" t="s">
        <v>32</v>
      </c>
      <c r="AX240" s="14" t="s">
        <v>77</v>
      </c>
      <c r="AY240" s="227" t="s">
        <v>215</v>
      </c>
    </row>
    <row r="241" spans="2:51" s="14" customFormat="1" ht="11.25">
      <c r="B241" s="217"/>
      <c r="C241" s="218"/>
      <c r="D241" s="208" t="s">
        <v>224</v>
      </c>
      <c r="E241" s="219" t="s">
        <v>1</v>
      </c>
      <c r="F241" s="220" t="s">
        <v>371</v>
      </c>
      <c r="G241" s="218"/>
      <c r="H241" s="221">
        <v>23.4</v>
      </c>
      <c r="I241" s="222"/>
      <c r="J241" s="218"/>
      <c r="K241" s="218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224</v>
      </c>
      <c r="AU241" s="227" t="s">
        <v>86</v>
      </c>
      <c r="AV241" s="14" t="s">
        <v>86</v>
      </c>
      <c r="AW241" s="14" t="s">
        <v>32</v>
      </c>
      <c r="AX241" s="14" t="s">
        <v>77</v>
      </c>
      <c r="AY241" s="227" t="s">
        <v>215</v>
      </c>
    </row>
    <row r="242" spans="2:51" s="15" customFormat="1" ht="11.25">
      <c r="B242" s="228"/>
      <c r="C242" s="229"/>
      <c r="D242" s="208" t="s">
        <v>224</v>
      </c>
      <c r="E242" s="230" t="s">
        <v>181</v>
      </c>
      <c r="F242" s="231" t="s">
        <v>227</v>
      </c>
      <c r="G242" s="229"/>
      <c r="H242" s="232">
        <v>96.705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224</v>
      </c>
      <c r="AU242" s="238" t="s">
        <v>86</v>
      </c>
      <c r="AV242" s="15" t="s">
        <v>222</v>
      </c>
      <c r="AW242" s="15" t="s">
        <v>32</v>
      </c>
      <c r="AX242" s="15" t="s">
        <v>84</v>
      </c>
      <c r="AY242" s="238" t="s">
        <v>215</v>
      </c>
    </row>
    <row r="243" spans="1:65" s="2" customFormat="1" ht="33" customHeight="1">
      <c r="A243" s="35"/>
      <c r="B243" s="36"/>
      <c r="C243" s="193" t="s">
        <v>372</v>
      </c>
      <c r="D243" s="193" t="s">
        <v>217</v>
      </c>
      <c r="E243" s="194" t="s">
        <v>373</v>
      </c>
      <c r="F243" s="195" t="s">
        <v>374</v>
      </c>
      <c r="G243" s="196" t="s">
        <v>365</v>
      </c>
      <c r="H243" s="197">
        <v>7.736</v>
      </c>
      <c r="I243" s="198"/>
      <c r="J243" s="199">
        <f>ROUND(I243*H243,2)</f>
        <v>0</v>
      </c>
      <c r="K243" s="195" t="s">
        <v>231</v>
      </c>
      <c r="L243" s="40"/>
      <c r="M243" s="200" t="s">
        <v>1</v>
      </c>
      <c r="N243" s="201" t="s">
        <v>42</v>
      </c>
      <c r="O243" s="72"/>
      <c r="P243" s="202">
        <f>O243*H243</f>
        <v>0</v>
      </c>
      <c r="Q243" s="202">
        <v>0</v>
      </c>
      <c r="R243" s="202">
        <f>Q243*H243</f>
        <v>0</v>
      </c>
      <c r="S243" s="202">
        <v>0</v>
      </c>
      <c r="T243" s="20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4" t="s">
        <v>222</v>
      </c>
      <c r="AT243" s="204" t="s">
        <v>217</v>
      </c>
      <c r="AU243" s="204" t="s">
        <v>86</v>
      </c>
      <c r="AY243" s="18" t="s">
        <v>215</v>
      </c>
      <c r="BE243" s="205">
        <f>IF(N243="základní",J243,0)</f>
        <v>0</v>
      </c>
      <c r="BF243" s="205">
        <f>IF(N243="snížená",J243,0)</f>
        <v>0</v>
      </c>
      <c r="BG243" s="205">
        <f>IF(N243="zákl. přenesená",J243,0)</f>
        <v>0</v>
      </c>
      <c r="BH243" s="205">
        <f>IF(N243="sníž. přenesená",J243,0)</f>
        <v>0</v>
      </c>
      <c r="BI243" s="205">
        <f>IF(N243="nulová",J243,0)</f>
        <v>0</v>
      </c>
      <c r="BJ243" s="18" t="s">
        <v>84</v>
      </c>
      <c r="BK243" s="205">
        <f>ROUND(I243*H243,2)</f>
        <v>0</v>
      </c>
      <c r="BL243" s="18" t="s">
        <v>222</v>
      </c>
      <c r="BM243" s="204" t="s">
        <v>375</v>
      </c>
    </row>
    <row r="244" spans="2:51" s="13" customFormat="1" ht="11.25">
      <c r="B244" s="206"/>
      <c r="C244" s="207"/>
      <c r="D244" s="208" t="s">
        <v>224</v>
      </c>
      <c r="E244" s="209" t="s">
        <v>1</v>
      </c>
      <c r="F244" s="210" t="s">
        <v>376</v>
      </c>
      <c r="G244" s="207"/>
      <c r="H244" s="209" t="s">
        <v>1</v>
      </c>
      <c r="I244" s="211"/>
      <c r="J244" s="207"/>
      <c r="K244" s="207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224</v>
      </c>
      <c r="AU244" s="216" t="s">
        <v>86</v>
      </c>
      <c r="AV244" s="13" t="s">
        <v>84</v>
      </c>
      <c r="AW244" s="13" t="s">
        <v>32</v>
      </c>
      <c r="AX244" s="13" t="s">
        <v>77</v>
      </c>
      <c r="AY244" s="216" t="s">
        <v>215</v>
      </c>
    </row>
    <row r="245" spans="2:51" s="14" customFormat="1" ht="11.25">
      <c r="B245" s="217"/>
      <c r="C245" s="218"/>
      <c r="D245" s="208" t="s">
        <v>224</v>
      </c>
      <c r="E245" s="219" t="s">
        <v>1</v>
      </c>
      <c r="F245" s="220" t="s">
        <v>377</v>
      </c>
      <c r="G245" s="218"/>
      <c r="H245" s="221">
        <v>7.736</v>
      </c>
      <c r="I245" s="222"/>
      <c r="J245" s="218"/>
      <c r="K245" s="218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224</v>
      </c>
      <c r="AU245" s="227" t="s">
        <v>86</v>
      </c>
      <c r="AV245" s="14" t="s">
        <v>86</v>
      </c>
      <c r="AW245" s="14" t="s">
        <v>32</v>
      </c>
      <c r="AX245" s="14" t="s">
        <v>84</v>
      </c>
      <c r="AY245" s="227" t="s">
        <v>215</v>
      </c>
    </row>
    <row r="246" spans="1:65" s="2" customFormat="1" ht="24.2" customHeight="1">
      <c r="A246" s="35"/>
      <c r="B246" s="36"/>
      <c r="C246" s="193" t="s">
        <v>378</v>
      </c>
      <c r="D246" s="193" t="s">
        <v>217</v>
      </c>
      <c r="E246" s="194" t="s">
        <v>379</v>
      </c>
      <c r="F246" s="195" t="s">
        <v>380</v>
      </c>
      <c r="G246" s="196" t="s">
        <v>365</v>
      </c>
      <c r="H246" s="197">
        <v>67.694</v>
      </c>
      <c r="I246" s="198"/>
      <c r="J246" s="199">
        <f>ROUND(I246*H246,2)</f>
        <v>0</v>
      </c>
      <c r="K246" s="195" t="s">
        <v>231</v>
      </c>
      <c r="L246" s="40"/>
      <c r="M246" s="200" t="s">
        <v>1</v>
      </c>
      <c r="N246" s="201" t="s">
        <v>42</v>
      </c>
      <c r="O246" s="72"/>
      <c r="P246" s="202">
        <f>O246*H246</f>
        <v>0</v>
      </c>
      <c r="Q246" s="202">
        <v>0</v>
      </c>
      <c r="R246" s="202">
        <f>Q246*H246</f>
        <v>0</v>
      </c>
      <c r="S246" s="202">
        <v>0</v>
      </c>
      <c r="T246" s="203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4" t="s">
        <v>222</v>
      </c>
      <c r="AT246" s="204" t="s">
        <v>217</v>
      </c>
      <c r="AU246" s="204" t="s">
        <v>86</v>
      </c>
      <c r="AY246" s="18" t="s">
        <v>215</v>
      </c>
      <c r="BE246" s="205">
        <f>IF(N246="základní",J246,0)</f>
        <v>0</v>
      </c>
      <c r="BF246" s="205">
        <f>IF(N246="snížená",J246,0)</f>
        <v>0</v>
      </c>
      <c r="BG246" s="205">
        <f>IF(N246="zákl. přenesená",J246,0)</f>
        <v>0</v>
      </c>
      <c r="BH246" s="205">
        <f>IF(N246="sníž. přenesená",J246,0)</f>
        <v>0</v>
      </c>
      <c r="BI246" s="205">
        <f>IF(N246="nulová",J246,0)</f>
        <v>0</v>
      </c>
      <c r="BJ246" s="18" t="s">
        <v>84</v>
      </c>
      <c r="BK246" s="205">
        <f>ROUND(I246*H246,2)</f>
        <v>0</v>
      </c>
      <c r="BL246" s="18" t="s">
        <v>222</v>
      </c>
      <c r="BM246" s="204" t="s">
        <v>381</v>
      </c>
    </row>
    <row r="247" spans="2:51" s="13" customFormat="1" ht="11.25">
      <c r="B247" s="206"/>
      <c r="C247" s="207"/>
      <c r="D247" s="208" t="s">
        <v>224</v>
      </c>
      <c r="E247" s="209" t="s">
        <v>1</v>
      </c>
      <c r="F247" s="210" t="s">
        <v>382</v>
      </c>
      <c r="G247" s="207"/>
      <c r="H247" s="209" t="s">
        <v>1</v>
      </c>
      <c r="I247" s="211"/>
      <c r="J247" s="207"/>
      <c r="K247" s="207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224</v>
      </c>
      <c r="AU247" s="216" t="s">
        <v>86</v>
      </c>
      <c r="AV247" s="13" t="s">
        <v>84</v>
      </c>
      <c r="AW247" s="13" t="s">
        <v>32</v>
      </c>
      <c r="AX247" s="13" t="s">
        <v>77</v>
      </c>
      <c r="AY247" s="216" t="s">
        <v>215</v>
      </c>
    </row>
    <row r="248" spans="2:51" s="14" customFormat="1" ht="11.25">
      <c r="B248" s="217"/>
      <c r="C248" s="218"/>
      <c r="D248" s="208" t="s">
        <v>224</v>
      </c>
      <c r="E248" s="219" t="s">
        <v>1</v>
      </c>
      <c r="F248" s="220" t="s">
        <v>383</v>
      </c>
      <c r="G248" s="218"/>
      <c r="H248" s="221">
        <v>67.694</v>
      </c>
      <c r="I248" s="222"/>
      <c r="J248" s="218"/>
      <c r="K248" s="218"/>
      <c r="L248" s="223"/>
      <c r="M248" s="224"/>
      <c r="N248" s="225"/>
      <c r="O248" s="225"/>
      <c r="P248" s="225"/>
      <c r="Q248" s="225"/>
      <c r="R248" s="225"/>
      <c r="S248" s="225"/>
      <c r="T248" s="226"/>
      <c r="AT248" s="227" t="s">
        <v>224</v>
      </c>
      <c r="AU248" s="227" t="s">
        <v>86</v>
      </c>
      <c r="AV248" s="14" t="s">
        <v>86</v>
      </c>
      <c r="AW248" s="14" t="s">
        <v>32</v>
      </c>
      <c r="AX248" s="14" t="s">
        <v>84</v>
      </c>
      <c r="AY248" s="227" t="s">
        <v>215</v>
      </c>
    </row>
    <row r="249" spans="1:65" s="2" customFormat="1" ht="24.2" customHeight="1">
      <c r="A249" s="35"/>
      <c r="B249" s="36"/>
      <c r="C249" s="193" t="s">
        <v>384</v>
      </c>
      <c r="D249" s="193" t="s">
        <v>217</v>
      </c>
      <c r="E249" s="194" t="s">
        <v>385</v>
      </c>
      <c r="F249" s="195" t="s">
        <v>386</v>
      </c>
      <c r="G249" s="196" t="s">
        <v>365</v>
      </c>
      <c r="H249" s="197">
        <v>21.275</v>
      </c>
      <c r="I249" s="198"/>
      <c r="J249" s="199">
        <f>ROUND(I249*H249,2)</f>
        <v>0</v>
      </c>
      <c r="K249" s="195" t="s">
        <v>231</v>
      </c>
      <c r="L249" s="40"/>
      <c r="M249" s="200" t="s">
        <v>1</v>
      </c>
      <c r="N249" s="201" t="s">
        <v>42</v>
      </c>
      <c r="O249" s="72"/>
      <c r="P249" s="202">
        <f>O249*H249</f>
        <v>0</v>
      </c>
      <c r="Q249" s="202">
        <v>0</v>
      </c>
      <c r="R249" s="202">
        <f>Q249*H249</f>
        <v>0</v>
      </c>
      <c r="S249" s="202">
        <v>0</v>
      </c>
      <c r="T249" s="20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4" t="s">
        <v>222</v>
      </c>
      <c r="AT249" s="204" t="s">
        <v>217</v>
      </c>
      <c r="AU249" s="204" t="s">
        <v>86</v>
      </c>
      <c r="AY249" s="18" t="s">
        <v>215</v>
      </c>
      <c r="BE249" s="205">
        <f>IF(N249="základní",J249,0)</f>
        <v>0</v>
      </c>
      <c r="BF249" s="205">
        <f>IF(N249="snížená",J249,0)</f>
        <v>0</v>
      </c>
      <c r="BG249" s="205">
        <f>IF(N249="zákl. přenesená",J249,0)</f>
        <v>0</v>
      </c>
      <c r="BH249" s="205">
        <f>IF(N249="sníž. přenesená",J249,0)</f>
        <v>0</v>
      </c>
      <c r="BI249" s="205">
        <f>IF(N249="nulová",J249,0)</f>
        <v>0</v>
      </c>
      <c r="BJ249" s="18" t="s">
        <v>84</v>
      </c>
      <c r="BK249" s="205">
        <f>ROUND(I249*H249,2)</f>
        <v>0</v>
      </c>
      <c r="BL249" s="18" t="s">
        <v>222</v>
      </c>
      <c r="BM249" s="204" t="s">
        <v>387</v>
      </c>
    </row>
    <row r="250" spans="2:51" s="13" customFormat="1" ht="11.25">
      <c r="B250" s="206"/>
      <c r="C250" s="207"/>
      <c r="D250" s="208" t="s">
        <v>224</v>
      </c>
      <c r="E250" s="209" t="s">
        <v>1</v>
      </c>
      <c r="F250" s="210" t="s">
        <v>388</v>
      </c>
      <c r="G250" s="207"/>
      <c r="H250" s="209" t="s">
        <v>1</v>
      </c>
      <c r="I250" s="211"/>
      <c r="J250" s="207"/>
      <c r="K250" s="207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224</v>
      </c>
      <c r="AU250" s="216" t="s">
        <v>86</v>
      </c>
      <c r="AV250" s="13" t="s">
        <v>84</v>
      </c>
      <c r="AW250" s="13" t="s">
        <v>32</v>
      </c>
      <c r="AX250" s="13" t="s">
        <v>77</v>
      </c>
      <c r="AY250" s="216" t="s">
        <v>215</v>
      </c>
    </row>
    <row r="251" spans="2:51" s="14" customFormat="1" ht="11.25">
      <c r="B251" s="217"/>
      <c r="C251" s="218"/>
      <c r="D251" s="208" t="s">
        <v>224</v>
      </c>
      <c r="E251" s="219" t="s">
        <v>1</v>
      </c>
      <c r="F251" s="220" t="s">
        <v>389</v>
      </c>
      <c r="G251" s="218"/>
      <c r="H251" s="221">
        <v>21.275</v>
      </c>
      <c r="I251" s="222"/>
      <c r="J251" s="218"/>
      <c r="K251" s="218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224</v>
      </c>
      <c r="AU251" s="227" t="s">
        <v>86</v>
      </c>
      <c r="AV251" s="14" t="s">
        <v>86</v>
      </c>
      <c r="AW251" s="14" t="s">
        <v>32</v>
      </c>
      <c r="AX251" s="14" t="s">
        <v>84</v>
      </c>
      <c r="AY251" s="227" t="s">
        <v>215</v>
      </c>
    </row>
    <row r="252" spans="1:65" s="2" customFormat="1" ht="33" customHeight="1">
      <c r="A252" s="35"/>
      <c r="B252" s="36"/>
      <c r="C252" s="193" t="s">
        <v>390</v>
      </c>
      <c r="D252" s="193" t="s">
        <v>217</v>
      </c>
      <c r="E252" s="194" t="s">
        <v>391</v>
      </c>
      <c r="F252" s="195" t="s">
        <v>392</v>
      </c>
      <c r="G252" s="196" t="s">
        <v>365</v>
      </c>
      <c r="H252" s="197">
        <v>193.476</v>
      </c>
      <c r="I252" s="198"/>
      <c r="J252" s="199">
        <f>ROUND(I252*H252,2)</f>
        <v>0</v>
      </c>
      <c r="K252" s="195" t="s">
        <v>231</v>
      </c>
      <c r="L252" s="40"/>
      <c r="M252" s="200" t="s">
        <v>1</v>
      </c>
      <c r="N252" s="201" t="s">
        <v>42</v>
      </c>
      <c r="O252" s="72"/>
      <c r="P252" s="202">
        <f>O252*H252</f>
        <v>0</v>
      </c>
      <c r="Q252" s="202">
        <v>0</v>
      </c>
      <c r="R252" s="202">
        <f>Q252*H252</f>
        <v>0</v>
      </c>
      <c r="S252" s="202">
        <v>0</v>
      </c>
      <c r="T252" s="203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4" t="s">
        <v>222</v>
      </c>
      <c r="AT252" s="204" t="s">
        <v>217</v>
      </c>
      <c r="AU252" s="204" t="s">
        <v>86</v>
      </c>
      <c r="AY252" s="18" t="s">
        <v>215</v>
      </c>
      <c r="BE252" s="205">
        <f>IF(N252="základní",J252,0)</f>
        <v>0</v>
      </c>
      <c r="BF252" s="205">
        <f>IF(N252="snížená",J252,0)</f>
        <v>0</v>
      </c>
      <c r="BG252" s="205">
        <f>IF(N252="zákl. přenesená",J252,0)</f>
        <v>0</v>
      </c>
      <c r="BH252" s="205">
        <f>IF(N252="sníž. přenesená",J252,0)</f>
        <v>0</v>
      </c>
      <c r="BI252" s="205">
        <f>IF(N252="nulová",J252,0)</f>
        <v>0</v>
      </c>
      <c r="BJ252" s="18" t="s">
        <v>84</v>
      </c>
      <c r="BK252" s="205">
        <f>ROUND(I252*H252,2)</f>
        <v>0</v>
      </c>
      <c r="BL252" s="18" t="s">
        <v>222</v>
      </c>
      <c r="BM252" s="204" t="s">
        <v>393</v>
      </c>
    </row>
    <row r="253" spans="2:51" s="13" customFormat="1" ht="11.25">
      <c r="B253" s="206"/>
      <c r="C253" s="207"/>
      <c r="D253" s="208" t="s">
        <v>224</v>
      </c>
      <c r="E253" s="209" t="s">
        <v>1</v>
      </c>
      <c r="F253" s="210" t="s">
        <v>394</v>
      </c>
      <c r="G253" s="207"/>
      <c r="H253" s="209" t="s">
        <v>1</v>
      </c>
      <c r="I253" s="211"/>
      <c r="J253" s="207"/>
      <c r="K253" s="207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224</v>
      </c>
      <c r="AU253" s="216" t="s">
        <v>86</v>
      </c>
      <c r="AV253" s="13" t="s">
        <v>84</v>
      </c>
      <c r="AW253" s="13" t="s">
        <v>32</v>
      </c>
      <c r="AX253" s="13" t="s">
        <v>77</v>
      </c>
      <c r="AY253" s="216" t="s">
        <v>215</v>
      </c>
    </row>
    <row r="254" spans="2:51" s="14" customFormat="1" ht="11.25">
      <c r="B254" s="217"/>
      <c r="C254" s="218"/>
      <c r="D254" s="208" t="s">
        <v>224</v>
      </c>
      <c r="E254" s="219" t="s">
        <v>1</v>
      </c>
      <c r="F254" s="220" t="s">
        <v>395</v>
      </c>
      <c r="G254" s="218"/>
      <c r="H254" s="221">
        <v>7.692</v>
      </c>
      <c r="I254" s="222"/>
      <c r="J254" s="218"/>
      <c r="K254" s="218"/>
      <c r="L254" s="223"/>
      <c r="M254" s="224"/>
      <c r="N254" s="225"/>
      <c r="O254" s="225"/>
      <c r="P254" s="225"/>
      <c r="Q254" s="225"/>
      <c r="R254" s="225"/>
      <c r="S254" s="225"/>
      <c r="T254" s="226"/>
      <c r="AT254" s="227" t="s">
        <v>224</v>
      </c>
      <c r="AU254" s="227" t="s">
        <v>86</v>
      </c>
      <c r="AV254" s="14" t="s">
        <v>86</v>
      </c>
      <c r="AW254" s="14" t="s">
        <v>32</v>
      </c>
      <c r="AX254" s="14" t="s">
        <v>77</v>
      </c>
      <c r="AY254" s="227" t="s">
        <v>215</v>
      </c>
    </row>
    <row r="255" spans="2:51" s="14" customFormat="1" ht="11.25">
      <c r="B255" s="217"/>
      <c r="C255" s="218"/>
      <c r="D255" s="208" t="s">
        <v>224</v>
      </c>
      <c r="E255" s="219" t="s">
        <v>1</v>
      </c>
      <c r="F255" s="220" t="s">
        <v>396</v>
      </c>
      <c r="G255" s="218"/>
      <c r="H255" s="221">
        <v>158.08</v>
      </c>
      <c r="I255" s="222"/>
      <c r="J255" s="218"/>
      <c r="K255" s="218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224</v>
      </c>
      <c r="AU255" s="227" t="s">
        <v>86</v>
      </c>
      <c r="AV255" s="14" t="s">
        <v>86</v>
      </c>
      <c r="AW255" s="14" t="s">
        <v>32</v>
      </c>
      <c r="AX255" s="14" t="s">
        <v>77</v>
      </c>
      <c r="AY255" s="227" t="s">
        <v>215</v>
      </c>
    </row>
    <row r="256" spans="2:51" s="14" customFormat="1" ht="11.25">
      <c r="B256" s="217"/>
      <c r="C256" s="218"/>
      <c r="D256" s="208" t="s">
        <v>224</v>
      </c>
      <c r="E256" s="219" t="s">
        <v>1</v>
      </c>
      <c r="F256" s="220" t="s">
        <v>397</v>
      </c>
      <c r="G256" s="218"/>
      <c r="H256" s="221">
        <v>73.499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224</v>
      </c>
      <c r="AU256" s="227" t="s">
        <v>86</v>
      </c>
      <c r="AV256" s="14" t="s">
        <v>86</v>
      </c>
      <c r="AW256" s="14" t="s">
        <v>32</v>
      </c>
      <c r="AX256" s="14" t="s">
        <v>77</v>
      </c>
      <c r="AY256" s="227" t="s">
        <v>215</v>
      </c>
    </row>
    <row r="257" spans="2:51" s="14" customFormat="1" ht="11.25">
      <c r="B257" s="217"/>
      <c r="C257" s="218"/>
      <c r="D257" s="208" t="s">
        <v>224</v>
      </c>
      <c r="E257" s="219" t="s">
        <v>1</v>
      </c>
      <c r="F257" s="220" t="s">
        <v>398</v>
      </c>
      <c r="G257" s="218"/>
      <c r="H257" s="221">
        <v>270.178</v>
      </c>
      <c r="I257" s="222"/>
      <c r="J257" s="218"/>
      <c r="K257" s="218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224</v>
      </c>
      <c r="AU257" s="227" t="s">
        <v>86</v>
      </c>
      <c r="AV257" s="14" t="s">
        <v>86</v>
      </c>
      <c r="AW257" s="14" t="s">
        <v>32</v>
      </c>
      <c r="AX257" s="14" t="s">
        <v>77</v>
      </c>
      <c r="AY257" s="227" t="s">
        <v>215</v>
      </c>
    </row>
    <row r="258" spans="2:51" s="14" customFormat="1" ht="11.25">
      <c r="B258" s="217"/>
      <c r="C258" s="218"/>
      <c r="D258" s="208" t="s">
        <v>224</v>
      </c>
      <c r="E258" s="219" t="s">
        <v>1</v>
      </c>
      <c r="F258" s="220" t="s">
        <v>399</v>
      </c>
      <c r="G258" s="218"/>
      <c r="H258" s="221">
        <v>229.425</v>
      </c>
      <c r="I258" s="222"/>
      <c r="J258" s="218"/>
      <c r="K258" s="218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224</v>
      </c>
      <c r="AU258" s="227" t="s">
        <v>86</v>
      </c>
      <c r="AV258" s="14" t="s">
        <v>86</v>
      </c>
      <c r="AW258" s="14" t="s">
        <v>32</v>
      </c>
      <c r="AX258" s="14" t="s">
        <v>77</v>
      </c>
      <c r="AY258" s="227" t="s">
        <v>215</v>
      </c>
    </row>
    <row r="259" spans="2:51" s="14" customFormat="1" ht="11.25">
      <c r="B259" s="217"/>
      <c r="C259" s="218"/>
      <c r="D259" s="208" t="s">
        <v>224</v>
      </c>
      <c r="E259" s="219" t="s">
        <v>1</v>
      </c>
      <c r="F259" s="220" t="s">
        <v>400</v>
      </c>
      <c r="G259" s="218"/>
      <c r="H259" s="221">
        <v>189.21</v>
      </c>
      <c r="I259" s="222"/>
      <c r="J259" s="218"/>
      <c r="K259" s="218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224</v>
      </c>
      <c r="AU259" s="227" t="s">
        <v>86</v>
      </c>
      <c r="AV259" s="14" t="s">
        <v>86</v>
      </c>
      <c r="AW259" s="14" t="s">
        <v>32</v>
      </c>
      <c r="AX259" s="14" t="s">
        <v>77</v>
      </c>
      <c r="AY259" s="227" t="s">
        <v>215</v>
      </c>
    </row>
    <row r="260" spans="2:51" s="14" customFormat="1" ht="11.25">
      <c r="B260" s="217"/>
      <c r="C260" s="218"/>
      <c r="D260" s="208" t="s">
        <v>224</v>
      </c>
      <c r="E260" s="219" t="s">
        <v>1</v>
      </c>
      <c r="F260" s="220" t="s">
        <v>401</v>
      </c>
      <c r="G260" s="218"/>
      <c r="H260" s="221">
        <v>109.395</v>
      </c>
      <c r="I260" s="222"/>
      <c r="J260" s="218"/>
      <c r="K260" s="218"/>
      <c r="L260" s="223"/>
      <c r="M260" s="224"/>
      <c r="N260" s="225"/>
      <c r="O260" s="225"/>
      <c r="P260" s="225"/>
      <c r="Q260" s="225"/>
      <c r="R260" s="225"/>
      <c r="S260" s="225"/>
      <c r="T260" s="226"/>
      <c r="AT260" s="227" t="s">
        <v>224</v>
      </c>
      <c r="AU260" s="227" t="s">
        <v>86</v>
      </c>
      <c r="AV260" s="14" t="s">
        <v>86</v>
      </c>
      <c r="AW260" s="14" t="s">
        <v>32</v>
      </c>
      <c r="AX260" s="14" t="s">
        <v>77</v>
      </c>
      <c r="AY260" s="227" t="s">
        <v>215</v>
      </c>
    </row>
    <row r="261" spans="2:51" s="14" customFormat="1" ht="11.25">
      <c r="B261" s="217"/>
      <c r="C261" s="218"/>
      <c r="D261" s="208" t="s">
        <v>224</v>
      </c>
      <c r="E261" s="219" t="s">
        <v>1</v>
      </c>
      <c r="F261" s="220" t="s">
        <v>402</v>
      </c>
      <c r="G261" s="218"/>
      <c r="H261" s="221">
        <v>106.908</v>
      </c>
      <c r="I261" s="222"/>
      <c r="J261" s="218"/>
      <c r="K261" s="218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224</v>
      </c>
      <c r="AU261" s="227" t="s">
        <v>86</v>
      </c>
      <c r="AV261" s="14" t="s">
        <v>86</v>
      </c>
      <c r="AW261" s="14" t="s">
        <v>32</v>
      </c>
      <c r="AX261" s="14" t="s">
        <v>77</v>
      </c>
      <c r="AY261" s="227" t="s">
        <v>215</v>
      </c>
    </row>
    <row r="262" spans="2:51" s="13" customFormat="1" ht="11.25">
      <c r="B262" s="206"/>
      <c r="C262" s="207"/>
      <c r="D262" s="208" t="s">
        <v>224</v>
      </c>
      <c r="E262" s="209" t="s">
        <v>1</v>
      </c>
      <c r="F262" s="210" t="s">
        <v>403</v>
      </c>
      <c r="G262" s="207"/>
      <c r="H262" s="209" t="s">
        <v>1</v>
      </c>
      <c r="I262" s="211"/>
      <c r="J262" s="207"/>
      <c r="K262" s="207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224</v>
      </c>
      <c r="AU262" s="216" t="s">
        <v>86</v>
      </c>
      <c r="AV262" s="13" t="s">
        <v>84</v>
      </c>
      <c r="AW262" s="13" t="s">
        <v>32</v>
      </c>
      <c r="AX262" s="13" t="s">
        <v>77</v>
      </c>
      <c r="AY262" s="216" t="s">
        <v>215</v>
      </c>
    </row>
    <row r="263" spans="2:51" s="14" customFormat="1" ht="11.25">
      <c r="B263" s="217"/>
      <c r="C263" s="218"/>
      <c r="D263" s="208" t="s">
        <v>224</v>
      </c>
      <c r="E263" s="219" t="s">
        <v>1</v>
      </c>
      <c r="F263" s="220" t="s">
        <v>404</v>
      </c>
      <c r="G263" s="218"/>
      <c r="H263" s="221">
        <v>149.537</v>
      </c>
      <c r="I263" s="222"/>
      <c r="J263" s="218"/>
      <c r="K263" s="218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224</v>
      </c>
      <c r="AU263" s="227" t="s">
        <v>86</v>
      </c>
      <c r="AV263" s="14" t="s">
        <v>86</v>
      </c>
      <c r="AW263" s="14" t="s">
        <v>32</v>
      </c>
      <c r="AX263" s="14" t="s">
        <v>77</v>
      </c>
      <c r="AY263" s="227" t="s">
        <v>215</v>
      </c>
    </row>
    <row r="264" spans="2:51" s="14" customFormat="1" ht="11.25">
      <c r="B264" s="217"/>
      <c r="C264" s="218"/>
      <c r="D264" s="208" t="s">
        <v>224</v>
      </c>
      <c r="E264" s="219" t="s">
        <v>1</v>
      </c>
      <c r="F264" s="220" t="s">
        <v>405</v>
      </c>
      <c r="G264" s="218"/>
      <c r="H264" s="221">
        <v>214.02</v>
      </c>
      <c r="I264" s="222"/>
      <c r="J264" s="218"/>
      <c r="K264" s="218"/>
      <c r="L264" s="223"/>
      <c r="M264" s="224"/>
      <c r="N264" s="225"/>
      <c r="O264" s="225"/>
      <c r="P264" s="225"/>
      <c r="Q264" s="225"/>
      <c r="R264" s="225"/>
      <c r="S264" s="225"/>
      <c r="T264" s="226"/>
      <c r="AT264" s="227" t="s">
        <v>224</v>
      </c>
      <c r="AU264" s="227" t="s">
        <v>86</v>
      </c>
      <c r="AV264" s="14" t="s">
        <v>86</v>
      </c>
      <c r="AW264" s="14" t="s">
        <v>32</v>
      </c>
      <c r="AX264" s="14" t="s">
        <v>77</v>
      </c>
      <c r="AY264" s="227" t="s">
        <v>215</v>
      </c>
    </row>
    <row r="265" spans="2:51" s="14" customFormat="1" ht="11.25">
      <c r="B265" s="217"/>
      <c r="C265" s="218"/>
      <c r="D265" s="208" t="s">
        <v>224</v>
      </c>
      <c r="E265" s="219" t="s">
        <v>1</v>
      </c>
      <c r="F265" s="220" t="s">
        <v>406</v>
      </c>
      <c r="G265" s="218"/>
      <c r="H265" s="221">
        <v>54.855</v>
      </c>
      <c r="I265" s="222"/>
      <c r="J265" s="218"/>
      <c r="K265" s="218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224</v>
      </c>
      <c r="AU265" s="227" t="s">
        <v>86</v>
      </c>
      <c r="AV265" s="14" t="s">
        <v>86</v>
      </c>
      <c r="AW265" s="14" t="s">
        <v>32</v>
      </c>
      <c r="AX265" s="14" t="s">
        <v>77</v>
      </c>
      <c r="AY265" s="227" t="s">
        <v>215</v>
      </c>
    </row>
    <row r="266" spans="2:51" s="14" customFormat="1" ht="11.25">
      <c r="B266" s="217"/>
      <c r="C266" s="218"/>
      <c r="D266" s="208" t="s">
        <v>224</v>
      </c>
      <c r="E266" s="219" t="s">
        <v>1</v>
      </c>
      <c r="F266" s="220" t="s">
        <v>407</v>
      </c>
      <c r="G266" s="218"/>
      <c r="H266" s="221">
        <v>94.095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224</v>
      </c>
      <c r="AU266" s="227" t="s">
        <v>86</v>
      </c>
      <c r="AV266" s="14" t="s">
        <v>86</v>
      </c>
      <c r="AW266" s="14" t="s">
        <v>32</v>
      </c>
      <c r="AX266" s="14" t="s">
        <v>77</v>
      </c>
      <c r="AY266" s="227" t="s">
        <v>215</v>
      </c>
    </row>
    <row r="267" spans="2:51" s="14" customFormat="1" ht="11.25">
      <c r="B267" s="217"/>
      <c r="C267" s="218"/>
      <c r="D267" s="208" t="s">
        <v>224</v>
      </c>
      <c r="E267" s="219" t="s">
        <v>1</v>
      </c>
      <c r="F267" s="220" t="s">
        <v>408</v>
      </c>
      <c r="G267" s="218"/>
      <c r="H267" s="221">
        <v>97.74</v>
      </c>
      <c r="I267" s="222"/>
      <c r="J267" s="218"/>
      <c r="K267" s="218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224</v>
      </c>
      <c r="AU267" s="227" t="s">
        <v>86</v>
      </c>
      <c r="AV267" s="14" t="s">
        <v>86</v>
      </c>
      <c r="AW267" s="14" t="s">
        <v>32</v>
      </c>
      <c r="AX267" s="14" t="s">
        <v>77</v>
      </c>
      <c r="AY267" s="227" t="s">
        <v>215</v>
      </c>
    </row>
    <row r="268" spans="2:51" s="14" customFormat="1" ht="11.25">
      <c r="B268" s="217"/>
      <c r="C268" s="218"/>
      <c r="D268" s="208" t="s">
        <v>224</v>
      </c>
      <c r="E268" s="219" t="s">
        <v>1</v>
      </c>
      <c r="F268" s="220" t="s">
        <v>409</v>
      </c>
      <c r="G268" s="218"/>
      <c r="H268" s="221">
        <v>157.221</v>
      </c>
      <c r="I268" s="222"/>
      <c r="J268" s="218"/>
      <c r="K268" s="218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224</v>
      </c>
      <c r="AU268" s="227" t="s">
        <v>86</v>
      </c>
      <c r="AV268" s="14" t="s">
        <v>86</v>
      </c>
      <c r="AW268" s="14" t="s">
        <v>32</v>
      </c>
      <c r="AX268" s="14" t="s">
        <v>77</v>
      </c>
      <c r="AY268" s="227" t="s">
        <v>215</v>
      </c>
    </row>
    <row r="269" spans="2:51" s="13" customFormat="1" ht="11.25">
      <c r="B269" s="206"/>
      <c r="C269" s="207"/>
      <c r="D269" s="208" t="s">
        <v>224</v>
      </c>
      <c r="E269" s="209" t="s">
        <v>1</v>
      </c>
      <c r="F269" s="210" t="s">
        <v>410</v>
      </c>
      <c r="G269" s="207"/>
      <c r="H269" s="209" t="s">
        <v>1</v>
      </c>
      <c r="I269" s="211"/>
      <c r="J269" s="207"/>
      <c r="K269" s="207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224</v>
      </c>
      <c r="AU269" s="216" t="s">
        <v>86</v>
      </c>
      <c r="AV269" s="13" t="s">
        <v>84</v>
      </c>
      <c r="AW269" s="13" t="s">
        <v>32</v>
      </c>
      <c r="AX269" s="13" t="s">
        <v>77</v>
      </c>
      <c r="AY269" s="216" t="s">
        <v>215</v>
      </c>
    </row>
    <row r="270" spans="2:51" s="14" customFormat="1" ht="11.25">
      <c r="B270" s="217"/>
      <c r="C270" s="218"/>
      <c r="D270" s="208" t="s">
        <v>224</v>
      </c>
      <c r="E270" s="219" t="s">
        <v>1</v>
      </c>
      <c r="F270" s="220" t="s">
        <v>411</v>
      </c>
      <c r="G270" s="218"/>
      <c r="H270" s="221">
        <v>126.853</v>
      </c>
      <c r="I270" s="222"/>
      <c r="J270" s="218"/>
      <c r="K270" s="218"/>
      <c r="L270" s="223"/>
      <c r="M270" s="224"/>
      <c r="N270" s="225"/>
      <c r="O270" s="225"/>
      <c r="P270" s="225"/>
      <c r="Q270" s="225"/>
      <c r="R270" s="225"/>
      <c r="S270" s="225"/>
      <c r="T270" s="226"/>
      <c r="AT270" s="227" t="s">
        <v>224</v>
      </c>
      <c r="AU270" s="227" t="s">
        <v>86</v>
      </c>
      <c r="AV270" s="14" t="s">
        <v>86</v>
      </c>
      <c r="AW270" s="14" t="s">
        <v>32</v>
      </c>
      <c r="AX270" s="14" t="s">
        <v>77</v>
      </c>
      <c r="AY270" s="227" t="s">
        <v>215</v>
      </c>
    </row>
    <row r="271" spans="2:51" s="14" customFormat="1" ht="11.25">
      <c r="B271" s="217"/>
      <c r="C271" s="218"/>
      <c r="D271" s="208" t="s">
        <v>224</v>
      </c>
      <c r="E271" s="219" t="s">
        <v>1</v>
      </c>
      <c r="F271" s="220" t="s">
        <v>412</v>
      </c>
      <c r="G271" s="218"/>
      <c r="H271" s="221">
        <v>10.17</v>
      </c>
      <c r="I271" s="222"/>
      <c r="J271" s="218"/>
      <c r="K271" s="218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224</v>
      </c>
      <c r="AU271" s="227" t="s">
        <v>86</v>
      </c>
      <c r="AV271" s="14" t="s">
        <v>86</v>
      </c>
      <c r="AW271" s="14" t="s">
        <v>32</v>
      </c>
      <c r="AX271" s="14" t="s">
        <v>77</v>
      </c>
      <c r="AY271" s="227" t="s">
        <v>215</v>
      </c>
    </row>
    <row r="272" spans="2:51" s="14" customFormat="1" ht="11.25">
      <c r="B272" s="217"/>
      <c r="C272" s="218"/>
      <c r="D272" s="208" t="s">
        <v>224</v>
      </c>
      <c r="E272" s="219" t="s">
        <v>1</v>
      </c>
      <c r="F272" s="220" t="s">
        <v>413</v>
      </c>
      <c r="G272" s="218"/>
      <c r="H272" s="221">
        <v>81.608</v>
      </c>
      <c r="I272" s="222"/>
      <c r="J272" s="218"/>
      <c r="K272" s="218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224</v>
      </c>
      <c r="AU272" s="227" t="s">
        <v>86</v>
      </c>
      <c r="AV272" s="14" t="s">
        <v>86</v>
      </c>
      <c r="AW272" s="14" t="s">
        <v>32</v>
      </c>
      <c r="AX272" s="14" t="s">
        <v>77</v>
      </c>
      <c r="AY272" s="227" t="s">
        <v>215</v>
      </c>
    </row>
    <row r="273" spans="2:51" s="13" customFormat="1" ht="11.25">
      <c r="B273" s="206"/>
      <c r="C273" s="207"/>
      <c r="D273" s="208" t="s">
        <v>224</v>
      </c>
      <c r="E273" s="209" t="s">
        <v>1</v>
      </c>
      <c r="F273" s="210" t="s">
        <v>414</v>
      </c>
      <c r="G273" s="207"/>
      <c r="H273" s="209" t="s">
        <v>1</v>
      </c>
      <c r="I273" s="211"/>
      <c r="J273" s="207"/>
      <c r="K273" s="207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224</v>
      </c>
      <c r="AU273" s="216" t="s">
        <v>86</v>
      </c>
      <c r="AV273" s="13" t="s">
        <v>84</v>
      </c>
      <c r="AW273" s="13" t="s">
        <v>32</v>
      </c>
      <c r="AX273" s="13" t="s">
        <v>77</v>
      </c>
      <c r="AY273" s="216" t="s">
        <v>215</v>
      </c>
    </row>
    <row r="274" spans="2:51" s="14" customFormat="1" ht="11.25">
      <c r="B274" s="217"/>
      <c r="C274" s="218"/>
      <c r="D274" s="208" t="s">
        <v>224</v>
      </c>
      <c r="E274" s="219" t="s">
        <v>1</v>
      </c>
      <c r="F274" s="220" t="s">
        <v>415</v>
      </c>
      <c r="G274" s="218"/>
      <c r="H274" s="221">
        <v>191.392</v>
      </c>
      <c r="I274" s="222"/>
      <c r="J274" s="218"/>
      <c r="K274" s="218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224</v>
      </c>
      <c r="AU274" s="227" t="s">
        <v>86</v>
      </c>
      <c r="AV274" s="14" t="s">
        <v>86</v>
      </c>
      <c r="AW274" s="14" t="s">
        <v>32</v>
      </c>
      <c r="AX274" s="14" t="s">
        <v>77</v>
      </c>
      <c r="AY274" s="227" t="s">
        <v>215</v>
      </c>
    </row>
    <row r="275" spans="2:51" s="14" customFormat="1" ht="11.25">
      <c r="B275" s="217"/>
      <c r="C275" s="218"/>
      <c r="D275" s="208" t="s">
        <v>224</v>
      </c>
      <c r="E275" s="219" t="s">
        <v>1</v>
      </c>
      <c r="F275" s="220" t="s">
        <v>416</v>
      </c>
      <c r="G275" s="218"/>
      <c r="H275" s="221">
        <v>174.432</v>
      </c>
      <c r="I275" s="222"/>
      <c r="J275" s="218"/>
      <c r="K275" s="218"/>
      <c r="L275" s="223"/>
      <c r="M275" s="224"/>
      <c r="N275" s="225"/>
      <c r="O275" s="225"/>
      <c r="P275" s="225"/>
      <c r="Q275" s="225"/>
      <c r="R275" s="225"/>
      <c r="S275" s="225"/>
      <c r="T275" s="226"/>
      <c r="AT275" s="227" t="s">
        <v>224</v>
      </c>
      <c r="AU275" s="227" t="s">
        <v>86</v>
      </c>
      <c r="AV275" s="14" t="s">
        <v>86</v>
      </c>
      <c r="AW275" s="14" t="s">
        <v>32</v>
      </c>
      <c r="AX275" s="14" t="s">
        <v>77</v>
      </c>
      <c r="AY275" s="227" t="s">
        <v>215</v>
      </c>
    </row>
    <row r="276" spans="2:51" s="14" customFormat="1" ht="11.25">
      <c r="B276" s="217"/>
      <c r="C276" s="218"/>
      <c r="D276" s="208" t="s">
        <v>224</v>
      </c>
      <c r="E276" s="219" t="s">
        <v>1</v>
      </c>
      <c r="F276" s="220" t="s">
        <v>417</v>
      </c>
      <c r="G276" s="218"/>
      <c r="H276" s="221">
        <v>63.765</v>
      </c>
      <c r="I276" s="222"/>
      <c r="J276" s="218"/>
      <c r="K276" s="218"/>
      <c r="L276" s="223"/>
      <c r="M276" s="224"/>
      <c r="N276" s="225"/>
      <c r="O276" s="225"/>
      <c r="P276" s="225"/>
      <c r="Q276" s="225"/>
      <c r="R276" s="225"/>
      <c r="S276" s="225"/>
      <c r="T276" s="226"/>
      <c r="AT276" s="227" t="s">
        <v>224</v>
      </c>
      <c r="AU276" s="227" t="s">
        <v>86</v>
      </c>
      <c r="AV276" s="14" t="s">
        <v>86</v>
      </c>
      <c r="AW276" s="14" t="s">
        <v>32</v>
      </c>
      <c r="AX276" s="14" t="s">
        <v>77</v>
      </c>
      <c r="AY276" s="227" t="s">
        <v>215</v>
      </c>
    </row>
    <row r="277" spans="2:51" s="14" customFormat="1" ht="11.25">
      <c r="B277" s="217"/>
      <c r="C277" s="218"/>
      <c r="D277" s="208" t="s">
        <v>224</v>
      </c>
      <c r="E277" s="219" t="s">
        <v>1</v>
      </c>
      <c r="F277" s="220" t="s">
        <v>418</v>
      </c>
      <c r="G277" s="218"/>
      <c r="H277" s="221">
        <v>81.71</v>
      </c>
      <c r="I277" s="222"/>
      <c r="J277" s="218"/>
      <c r="K277" s="218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224</v>
      </c>
      <c r="AU277" s="227" t="s">
        <v>86</v>
      </c>
      <c r="AV277" s="14" t="s">
        <v>86</v>
      </c>
      <c r="AW277" s="14" t="s">
        <v>32</v>
      </c>
      <c r="AX277" s="14" t="s">
        <v>77</v>
      </c>
      <c r="AY277" s="227" t="s">
        <v>215</v>
      </c>
    </row>
    <row r="278" spans="2:51" s="14" customFormat="1" ht="11.25">
      <c r="B278" s="217"/>
      <c r="C278" s="218"/>
      <c r="D278" s="208" t="s">
        <v>224</v>
      </c>
      <c r="E278" s="219" t="s">
        <v>1</v>
      </c>
      <c r="F278" s="220" t="s">
        <v>419</v>
      </c>
      <c r="G278" s="218"/>
      <c r="H278" s="221">
        <v>28.883</v>
      </c>
      <c r="I278" s="222"/>
      <c r="J278" s="218"/>
      <c r="K278" s="218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224</v>
      </c>
      <c r="AU278" s="227" t="s">
        <v>86</v>
      </c>
      <c r="AV278" s="14" t="s">
        <v>86</v>
      </c>
      <c r="AW278" s="14" t="s">
        <v>32</v>
      </c>
      <c r="AX278" s="14" t="s">
        <v>77</v>
      </c>
      <c r="AY278" s="227" t="s">
        <v>215</v>
      </c>
    </row>
    <row r="279" spans="2:51" s="13" customFormat="1" ht="11.25">
      <c r="B279" s="206"/>
      <c r="C279" s="207"/>
      <c r="D279" s="208" t="s">
        <v>224</v>
      </c>
      <c r="E279" s="209" t="s">
        <v>1</v>
      </c>
      <c r="F279" s="210" t="s">
        <v>420</v>
      </c>
      <c r="G279" s="207"/>
      <c r="H279" s="209" t="s">
        <v>1</v>
      </c>
      <c r="I279" s="211"/>
      <c r="J279" s="207"/>
      <c r="K279" s="207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224</v>
      </c>
      <c r="AU279" s="216" t="s">
        <v>86</v>
      </c>
      <c r="AV279" s="13" t="s">
        <v>84</v>
      </c>
      <c r="AW279" s="13" t="s">
        <v>32</v>
      </c>
      <c r="AX279" s="13" t="s">
        <v>77</v>
      </c>
      <c r="AY279" s="216" t="s">
        <v>215</v>
      </c>
    </row>
    <row r="280" spans="2:51" s="14" customFormat="1" ht="11.25">
      <c r="B280" s="217"/>
      <c r="C280" s="218"/>
      <c r="D280" s="208" t="s">
        <v>224</v>
      </c>
      <c r="E280" s="219" t="s">
        <v>1</v>
      </c>
      <c r="F280" s="220" t="s">
        <v>421</v>
      </c>
      <c r="G280" s="218"/>
      <c r="H280" s="221">
        <v>189.563</v>
      </c>
      <c r="I280" s="222"/>
      <c r="J280" s="218"/>
      <c r="K280" s="218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224</v>
      </c>
      <c r="AU280" s="227" t="s">
        <v>86</v>
      </c>
      <c r="AV280" s="14" t="s">
        <v>86</v>
      </c>
      <c r="AW280" s="14" t="s">
        <v>32</v>
      </c>
      <c r="AX280" s="14" t="s">
        <v>77</v>
      </c>
      <c r="AY280" s="227" t="s">
        <v>215</v>
      </c>
    </row>
    <row r="281" spans="2:51" s="14" customFormat="1" ht="11.25">
      <c r="B281" s="217"/>
      <c r="C281" s="218"/>
      <c r="D281" s="208" t="s">
        <v>224</v>
      </c>
      <c r="E281" s="219" t="s">
        <v>1</v>
      </c>
      <c r="F281" s="220" t="s">
        <v>422</v>
      </c>
      <c r="G281" s="218"/>
      <c r="H281" s="221">
        <v>147.625</v>
      </c>
      <c r="I281" s="222"/>
      <c r="J281" s="218"/>
      <c r="K281" s="218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224</v>
      </c>
      <c r="AU281" s="227" t="s">
        <v>86</v>
      </c>
      <c r="AV281" s="14" t="s">
        <v>86</v>
      </c>
      <c r="AW281" s="14" t="s">
        <v>32</v>
      </c>
      <c r="AX281" s="14" t="s">
        <v>77</v>
      </c>
      <c r="AY281" s="227" t="s">
        <v>215</v>
      </c>
    </row>
    <row r="282" spans="2:51" s="16" customFormat="1" ht="11.25">
      <c r="B282" s="239"/>
      <c r="C282" s="240"/>
      <c r="D282" s="208" t="s">
        <v>224</v>
      </c>
      <c r="E282" s="241" t="s">
        <v>179</v>
      </c>
      <c r="F282" s="242" t="s">
        <v>302</v>
      </c>
      <c r="G282" s="240"/>
      <c r="H282" s="243">
        <v>3007.856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AT282" s="249" t="s">
        <v>224</v>
      </c>
      <c r="AU282" s="249" t="s">
        <v>86</v>
      </c>
      <c r="AV282" s="16" t="s">
        <v>95</v>
      </c>
      <c r="AW282" s="16" t="s">
        <v>32</v>
      </c>
      <c r="AX282" s="16" t="s">
        <v>77</v>
      </c>
      <c r="AY282" s="249" t="s">
        <v>215</v>
      </c>
    </row>
    <row r="283" spans="2:51" s="13" customFormat="1" ht="11.25">
      <c r="B283" s="206"/>
      <c r="C283" s="207"/>
      <c r="D283" s="208" t="s">
        <v>224</v>
      </c>
      <c r="E283" s="209" t="s">
        <v>1</v>
      </c>
      <c r="F283" s="210" t="s">
        <v>423</v>
      </c>
      <c r="G283" s="207"/>
      <c r="H283" s="209" t="s">
        <v>1</v>
      </c>
      <c r="I283" s="211"/>
      <c r="J283" s="207"/>
      <c r="K283" s="207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224</v>
      </c>
      <c r="AU283" s="216" t="s">
        <v>86</v>
      </c>
      <c r="AV283" s="13" t="s">
        <v>84</v>
      </c>
      <c r="AW283" s="13" t="s">
        <v>32</v>
      </c>
      <c r="AX283" s="13" t="s">
        <v>77</v>
      </c>
      <c r="AY283" s="216" t="s">
        <v>215</v>
      </c>
    </row>
    <row r="284" spans="2:51" s="14" customFormat="1" ht="11.25">
      <c r="B284" s="217"/>
      <c r="C284" s="218"/>
      <c r="D284" s="208" t="s">
        <v>224</v>
      </c>
      <c r="E284" s="219" t="s">
        <v>1</v>
      </c>
      <c r="F284" s="220" t="s">
        <v>424</v>
      </c>
      <c r="G284" s="218"/>
      <c r="H284" s="221">
        <v>-307.827</v>
      </c>
      <c r="I284" s="222"/>
      <c r="J284" s="218"/>
      <c r="K284" s="218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224</v>
      </c>
      <c r="AU284" s="227" t="s">
        <v>86</v>
      </c>
      <c r="AV284" s="14" t="s">
        <v>86</v>
      </c>
      <c r="AW284" s="14" t="s">
        <v>32</v>
      </c>
      <c r="AX284" s="14" t="s">
        <v>77</v>
      </c>
      <c r="AY284" s="227" t="s">
        <v>215</v>
      </c>
    </row>
    <row r="285" spans="2:51" s="14" customFormat="1" ht="11.25">
      <c r="B285" s="217"/>
      <c r="C285" s="218"/>
      <c r="D285" s="208" t="s">
        <v>224</v>
      </c>
      <c r="E285" s="219" t="s">
        <v>1</v>
      </c>
      <c r="F285" s="220" t="s">
        <v>425</v>
      </c>
      <c r="G285" s="218"/>
      <c r="H285" s="221">
        <v>-184.877</v>
      </c>
      <c r="I285" s="222"/>
      <c r="J285" s="218"/>
      <c r="K285" s="218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224</v>
      </c>
      <c r="AU285" s="227" t="s">
        <v>86</v>
      </c>
      <c r="AV285" s="14" t="s">
        <v>86</v>
      </c>
      <c r="AW285" s="14" t="s">
        <v>32</v>
      </c>
      <c r="AX285" s="14" t="s">
        <v>77</v>
      </c>
      <c r="AY285" s="227" t="s">
        <v>215</v>
      </c>
    </row>
    <row r="286" spans="2:51" s="13" customFormat="1" ht="11.25">
      <c r="B286" s="206"/>
      <c r="C286" s="207"/>
      <c r="D286" s="208" t="s">
        <v>224</v>
      </c>
      <c r="E286" s="209" t="s">
        <v>1</v>
      </c>
      <c r="F286" s="210" t="s">
        <v>426</v>
      </c>
      <c r="G286" s="207"/>
      <c r="H286" s="209" t="s">
        <v>1</v>
      </c>
      <c r="I286" s="211"/>
      <c r="J286" s="207"/>
      <c r="K286" s="207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224</v>
      </c>
      <c r="AU286" s="216" t="s">
        <v>86</v>
      </c>
      <c r="AV286" s="13" t="s">
        <v>84</v>
      </c>
      <c r="AW286" s="13" t="s">
        <v>32</v>
      </c>
      <c r="AX286" s="13" t="s">
        <v>77</v>
      </c>
      <c r="AY286" s="216" t="s">
        <v>215</v>
      </c>
    </row>
    <row r="287" spans="2:51" s="14" customFormat="1" ht="11.25">
      <c r="B287" s="217"/>
      <c r="C287" s="218"/>
      <c r="D287" s="208" t="s">
        <v>224</v>
      </c>
      <c r="E287" s="219" t="s">
        <v>1</v>
      </c>
      <c r="F287" s="220" t="s">
        <v>427</v>
      </c>
      <c r="G287" s="218"/>
      <c r="H287" s="221">
        <v>-96.705</v>
      </c>
      <c r="I287" s="222"/>
      <c r="J287" s="218"/>
      <c r="K287" s="218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224</v>
      </c>
      <c r="AU287" s="227" t="s">
        <v>86</v>
      </c>
      <c r="AV287" s="14" t="s">
        <v>86</v>
      </c>
      <c r="AW287" s="14" t="s">
        <v>32</v>
      </c>
      <c r="AX287" s="14" t="s">
        <v>77</v>
      </c>
      <c r="AY287" s="227" t="s">
        <v>215</v>
      </c>
    </row>
    <row r="288" spans="2:51" s="15" customFormat="1" ht="11.25">
      <c r="B288" s="228"/>
      <c r="C288" s="229"/>
      <c r="D288" s="208" t="s">
        <v>224</v>
      </c>
      <c r="E288" s="230" t="s">
        <v>177</v>
      </c>
      <c r="F288" s="231" t="s">
        <v>227</v>
      </c>
      <c r="G288" s="229"/>
      <c r="H288" s="232">
        <v>2418.447</v>
      </c>
      <c r="I288" s="233"/>
      <c r="J288" s="229"/>
      <c r="K288" s="229"/>
      <c r="L288" s="234"/>
      <c r="M288" s="235"/>
      <c r="N288" s="236"/>
      <c r="O288" s="236"/>
      <c r="P288" s="236"/>
      <c r="Q288" s="236"/>
      <c r="R288" s="236"/>
      <c r="S288" s="236"/>
      <c r="T288" s="237"/>
      <c r="AT288" s="238" t="s">
        <v>224</v>
      </c>
      <c r="AU288" s="238" t="s">
        <v>86</v>
      </c>
      <c r="AV288" s="15" t="s">
        <v>222</v>
      </c>
      <c r="AW288" s="15" t="s">
        <v>32</v>
      </c>
      <c r="AX288" s="15" t="s">
        <v>77</v>
      </c>
      <c r="AY288" s="238" t="s">
        <v>215</v>
      </c>
    </row>
    <row r="289" spans="2:51" s="14" customFormat="1" ht="11.25">
      <c r="B289" s="217"/>
      <c r="C289" s="218"/>
      <c r="D289" s="208" t="s">
        <v>224</v>
      </c>
      <c r="E289" s="219" t="s">
        <v>1</v>
      </c>
      <c r="F289" s="220" t="s">
        <v>428</v>
      </c>
      <c r="G289" s="218"/>
      <c r="H289" s="221">
        <v>193.476</v>
      </c>
      <c r="I289" s="222"/>
      <c r="J289" s="218"/>
      <c r="K289" s="218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224</v>
      </c>
      <c r="AU289" s="227" t="s">
        <v>86</v>
      </c>
      <c r="AV289" s="14" t="s">
        <v>86</v>
      </c>
      <c r="AW289" s="14" t="s">
        <v>32</v>
      </c>
      <c r="AX289" s="14" t="s">
        <v>84</v>
      </c>
      <c r="AY289" s="227" t="s">
        <v>215</v>
      </c>
    </row>
    <row r="290" spans="1:65" s="2" customFormat="1" ht="33" customHeight="1">
      <c r="A290" s="35"/>
      <c r="B290" s="36"/>
      <c r="C290" s="193" t="s">
        <v>429</v>
      </c>
      <c r="D290" s="193" t="s">
        <v>217</v>
      </c>
      <c r="E290" s="194" t="s">
        <v>430</v>
      </c>
      <c r="F290" s="195" t="s">
        <v>431</v>
      </c>
      <c r="G290" s="196" t="s">
        <v>365</v>
      </c>
      <c r="H290" s="197">
        <v>1692.913</v>
      </c>
      <c r="I290" s="198"/>
      <c r="J290" s="199">
        <f>ROUND(I290*H290,2)</f>
        <v>0</v>
      </c>
      <c r="K290" s="195" t="s">
        <v>231</v>
      </c>
      <c r="L290" s="40"/>
      <c r="M290" s="200" t="s">
        <v>1</v>
      </c>
      <c r="N290" s="201" t="s">
        <v>42</v>
      </c>
      <c r="O290" s="72"/>
      <c r="P290" s="202">
        <f>O290*H290</f>
        <v>0</v>
      </c>
      <c r="Q290" s="202">
        <v>0</v>
      </c>
      <c r="R290" s="202">
        <f>Q290*H290</f>
        <v>0</v>
      </c>
      <c r="S290" s="202">
        <v>0</v>
      </c>
      <c r="T290" s="203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4" t="s">
        <v>222</v>
      </c>
      <c r="AT290" s="204" t="s">
        <v>217</v>
      </c>
      <c r="AU290" s="204" t="s">
        <v>86</v>
      </c>
      <c r="AY290" s="18" t="s">
        <v>215</v>
      </c>
      <c r="BE290" s="205">
        <f>IF(N290="základní",J290,0)</f>
        <v>0</v>
      </c>
      <c r="BF290" s="205">
        <f>IF(N290="snížená",J290,0)</f>
        <v>0</v>
      </c>
      <c r="BG290" s="205">
        <f>IF(N290="zákl. přenesená",J290,0)</f>
        <v>0</v>
      </c>
      <c r="BH290" s="205">
        <f>IF(N290="sníž. přenesená",J290,0)</f>
        <v>0</v>
      </c>
      <c r="BI290" s="205">
        <f>IF(N290="nulová",J290,0)</f>
        <v>0</v>
      </c>
      <c r="BJ290" s="18" t="s">
        <v>84</v>
      </c>
      <c r="BK290" s="205">
        <f>ROUND(I290*H290,2)</f>
        <v>0</v>
      </c>
      <c r="BL290" s="18" t="s">
        <v>222</v>
      </c>
      <c r="BM290" s="204" t="s">
        <v>432</v>
      </c>
    </row>
    <row r="291" spans="2:51" s="14" customFormat="1" ht="11.25">
      <c r="B291" s="217"/>
      <c r="C291" s="218"/>
      <c r="D291" s="208" t="s">
        <v>224</v>
      </c>
      <c r="E291" s="219" t="s">
        <v>1</v>
      </c>
      <c r="F291" s="220" t="s">
        <v>433</v>
      </c>
      <c r="G291" s="218"/>
      <c r="H291" s="221">
        <v>1692.913</v>
      </c>
      <c r="I291" s="222"/>
      <c r="J291" s="218"/>
      <c r="K291" s="218"/>
      <c r="L291" s="223"/>
      <c r="M291" s="224"/>
      <c r="N291" s="225"/>
      <c r="O291" s="225"/>
      <c r="P291" s="225"/>
      <c r="Q291" s="225"/>
      <c r="R291" s="225"/>
      <c r="S291" s="225"/>
      <c r="T291" s="226"/>
      <c r="AT291" s="227" t="s">
        <v>224</v>
      </c>
      <c r="AU291" s="227" t="s">
        <v>86</v>
      </c>
      <c r="AV291" s="14" t="s">
        <v>86</v>
      </c>
      <c r="AW291" s="14" t="s">
        <v>32</v>
      </c>
      <c r="AX291" s="14" t="s">
        <v>84</v>
      </c>
      <c r="AY291" s="227" t="s">
        <v>215</v>
      </c>
    </row>
    <row r="292" spans="1:65" s="2" customFormat="1" ht="33" customHeight="1">
      <c r="A292" s="35"/>
      <c r="B292" s="36"/>
      <c r="C292" s="193" t="s">
        <v>434</v>
      </c>
      <c r="D292" s="193" t="s">
        <v>217</v>
      </c>
      <c r="E292" s="194" t="s">
        <v>435</v>
      </c>
      <c r="F292" s="195" t="s">
        <v>436</v>
      </c>
      <c r="G292" s="196" t="s">
        <v>365</v>
      </c>
      <c r="H292" s="197">
        <v>532.058</v>
      </c>
      <c r="I292" s="198"/>
      <c r="J292" s="199">
        <f>ROUND(I292*H292,2)</f>
        <v>0</v>
      </c>
      <c r="K292" s="195" t="s">
        <v>231</v>
      </c>
      <c r="L292" s="40"/>
      <c r="M292" s="200" t="s">
        <v>1</v>
      </c>
      <c r="N292" s="201" t="s">
        <v>42</v>
      </c>
      <c r="O292" s="72"/>
      <c r="P292" s="202">
        <f>O292*H292</f>
        <v>0</v>
      </c>
      <c r="Q292" s="202">
        <v>0</v>
      </c>
      <c r="R292" s="202">
        <f>Q292*H292</f>
        <v>0</v>
      </c>
      <c r="S292" s="202">
        <v>0</v>
      </c>
      <c r="T292" s="203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04" t="s">
        <v>222</v>
      </c>
      <c r="AT292" s="204" t="s">
        <v>217</v>
      </c>
      <c r="AU292" s="204" t="s">
        <v>86</v>
      </c>
      <c r="AY292" s="18" t="s">
        <v>215</v>
      </c>
      <c r="BE292" s="205">
        <f>IF(N292="základní",J292,0)</f>
        <v>0</v>
      </c>
      <c r="BF292" s="205">
        <f>IF(N292="snížená",J292,0)</f>
        <v>0</v>
      </c>
      <c r="BG292" s="205">
        <f>IF(N292="zákl. přenesená",J292,0)</f>
        <v>0</v>
      </c>
      <c r="BH292" s="205">
        <f>IF(N292="sníž. přenesená",J292,0)</f>
        <v>0</v>
      </c>
      <c r="BI292" s="205">
        <f>IF(N292="nulová",J292,0)</f>
        <v>0</v>
      </c>
      <c r="BJ292" s="18" t="s">
        <v>84</v>
      </c>
      <c r="BK292" s="205">
        <f>ROUND(I292*H292,2)</f>
        <v>0</v>
      </c>
      <c r="BL292" s="18" t="s">
        <v>222</v>
      </c>
      <c r="BM292" s="204" t="s">
        <v>437</v>
      </c>
    </row>
    <row r="293" spans="2:51" s="14" customFormat="1" ht="11.25">
      <c r="B293" s="217"/>
      <c r="C293" s="218"/>
      <c r="D293" s="208" t="s">
        <v>224</v>
      </c>
      <c r="E293" s="219" t="s">
        <v>1</v>
      </c>
      <c r="F293" s="220" t="s">
        <v>438</v>
      </c>
      <c r="G293" s="218"/>
      <c r="H293" s="221">
        <v>532.058</v>
      </c>
      <c r="I293" s="222"/>
      <c r="J293" s="218"/>
      <c r="K293" s="218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224</v>
      </c>
      <c r="AU293" s="227" t="s">
        <v>86</v>
      </c>
      <c r="AV293" s="14" t="s">
        <v>86</v>
      </c>
      <c r="AW293" s="14" t="s">
        <v>32</v>
      </c>
      <c r="AX293" s="14" t="s">
        <v>84</v>
      </c>
      <c r="AY293" s="227" t="s">
        <v>215</v>
      </c>
    </row>
    <row r="294" spans="1:65" s="2" customFormat="1" ht="21.75" customHeight="1">
      <c r="A294" s="35"/>
      <c r="B294" s="36"/>
      <c r="C294" s="193" t="s">
        <v>439</v>
      </c>
      <c r="D294" s="193" t="s">
        <v>217</v>
      </c>
      <c r="E294" s="194" t="s">
        <v>440</v>
      </c>
      <c r="F294" s="195" t="s">
        <v>441</v>
      </c>
      <c r="G294" s="196" t="s">
        <v>230</v>
      </c>
      <c r="H294" s="197">
        <v>2708.581</v>
      </c>
      <c r="I294" s="198"/>
      <c r="J294" s="199">
        <f>ROUND(I294*H294,2)</f>
        <v>0</v>
      </c>
      <c r="K294" s="195" t="s">
        <v>231</v>
      </c>
      <c r="L294" s="40"/>
      <c r="M294" s="200" t="s">
        <v>1</v>
      </c>
      <c r="N294" s="201" t="s">
        <v>42</v>
      </c>
      <c r="O294" s="72"/>
      <c r="P294" s="202">
        <f>O294*H294</f>
        <v>0</v>
      </c>
      <c r="Q294" s="202">
        <v>0.00201</v>
      </c>
      <c r="R294" s="202">
        <f>Q294*H294</f>
        <v>5.44424781</v>
      </c>
      <c r="S294" s="202">
        <v>0</v>
      </c>
      <c r="T294" s="203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4" t="s">
        <v>222</v>
      </c>
      <c r="AT294" s="204" t="s">
        <v>217</v>
      </c>
      <c r="AU294" s="204" t="s">
        <v>86</v>
      </c>
      <c r="AY294" s="18" t="s">
        <v>215</v>
      </c>
      <c r="BE294" s="205">
        <f>IF(N294="základní",J294,0)</f>
        <v>0</v>
      </c>
      <c r="BF294" s="205">
        <f>IF(N294="snížená",J294,0)</f>
        <v>0</v>
      </c>
      <c r="BG294" s="205">
        <f>IF(N294="zákl. přenesená",J294,0)</f>
        <v>0</v>
      </c>
      <c r="BH294" s="205">
        <f>IF(N294="sníž. přenesená",J294,0)</f>
        <v>0</v>
      </c>
      <c r="BI294" s="205">
        <f>IF(N294="nulová",J294,0)</f>
        <v>0</v>
      </c>
      <c r="BJ294" s="18" t="s">
        <v>84</v>
      </c>
      <c r="BK294" s="205">
        <f>ROUND(I294*H294,2)</f>
        <v>0</v>
      </c>
      <c r="BL294" s="18" t="s">
        <v>222</v>
      </c>
      <c r="BM294" s="204" t="s">
        <v>442</v>
      </c>
    </row>
    <row r="295" spans="2:51" s="13" customFormat="1" ht="11.25">
      <c r="B295" s="206"/>
      <c r="C295" s="207"/>
      <c r="D295" s="208" t="s">
        <v>224</v>
      </c>
      <c r="E295" s="209" t="s">
        <v>1</v>
      </c>
      <c r="F295" s="210" t="s">
        <v>394</v>
      </c>
      <c r="G295" s="207"/>
      <c r="H295" s="209" t="s">
        <v>1</v>
      </c>
      <c r="I295" s="211"/>
      <c r="J295" s="207"/>
      <c r="K295" s="207"/>
      <c r="L295" s="212"/>
      <c r="M295" s="213"/>
      <c r="N295" s="214"/>
      <c r="O295" s="214"/>
      <c r="P295" s="214"/>
      <c r="Q295" s="214"/>
      <c r="R295" s="214"/>
      <c r="S295" s="214"/>
      <c r="T295" s="215"/>
      <c r="AT295" s="216" t="s">
        <v>224</v>
      </c>
      <c r="AU295" s="216" t="s">
        <v>86</v>
      </c>
      <c r="AV295" s="13" t="s">
        <v>84</v>
      </c>
      <c r="AW295" s="13" t="s">
        <v>32</v>
      </c>
      <c r="AX295" s="13" t="s">
        <v>77</v>
      </c>
      <c r="AY295" s="216" t="s">
        <v>215</v>
      </c>
    </row>
    <row r="296" spans="2:51" s="14" customFormat="1" ht="11.25">
      <c r="B296" s="217"/>
      <c r="C296" s="218"/>
      <c r="D296" s="208" t="s">
        <v>224</v>
      </c>
      <c r="E296" s="219" t="s">
        <v>1</v>
      </c>
      <c r="F296" s="220" t="s">
        <v>443</v>
      </c>
      <c r="G296" s="218"/>
      <c r="H296" s="221">
        <v>13.986</v>
      </c>
      <c r="I296" s="222"/>
      <c r="J296" s="218"/>
      <c r="K296" s="218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224</v>
      </c>
      <c r="AU296" s="227" t="s">
        <v>86</v>
      </c>
      <c r="AV296" s="14" t="s">
        <v>86</v>
      </c>
      <c r="AW296" s="14" t="s">
        <v>32</v>
      </c>
      <c r="AX296" s="14" t="s">
        <v>77</v>
      </c>
      <c r="AY296" s="227" t="s">
        <v>215</v>
      </c>
    </row>
    <row r="297" spans="2:51" s="14" customFormat="1" ht="11.25">
      <c r="B297" s="217"/>
      <c r="C297" s="218"/>
      <c r="D297" s="208" t="s">
        <v>224</v>
      </c>
      <c r="E297" s="219" t="s">
        <v>1</v>
      </c>
      <c r="F297" s="220" t="s">
        <v>444</v>
      </c>
      <c r="G297" s="218"/>
      <c r="H297" s="221">
        <v>175.644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224</v>
      </c>
      <c r="AU297" s="227" t="s">
        <v>86</v>
      </c>
      <c r="AV297" s="14" t="s">
        <v>86</v>
      </c>
      <c r="AW297" s="14" t="s">
        <v>32</v>
      </c>
      <c r="AX297" s="14" t="s">
        <v>77</v>
      </c>
      <c r="AY297" s="227" t="s">
        <v>215</v>
      </c>
    </row>
    <row r="298" spans="2:51" s="14" customFormat="1" ht="11.25">
      <c r="B298" s="217"/>
      <c r="C298" s="218"/>
      <c r="D298" s="208" t="s">
        <v>224</v>
      </c>
      <c r="E298" s="219" t="s">
        <v>1</v>
      </c>
      <c r="F298" s="220" t="s">
        <v>445</v>
      </c>
      <c r="G298" s="218"/>
      <c r="H298" s="221">
        <v>81.666</v>
      </c>
      <c r="I298" s="222"/>
      <c r="J298" s="218"/>
      <c r="K298" s="218"/>
      <c r="L298" s="223"/>
      <c r="M298" s="224"/>
      <c r="N298" s="225"/>
      <c r="O298" s="225"/>
      <c r="P298" s="225"/>
      <c r="Q298" s="225"/>
      <c r="R298" s="225"/>
      <c r="S298" s="225"/>
      <c r="T298" s="226"/>
      <c r="AT298" s="227" t="s">
        <v>224</v>
      </c>
      <c r="AU298" s="227" t="s">
        <v>86</v>
      </c>
      <c r="AV298" s="14" t="s">
        <v>86</v>
      </c>
      <c r="AW298" s="14" t="s">
        <v>32</v>
      </c>
      <c r="AX298" s="14" t="s">
        <v>77</v>
      </c>
      <c r="AY298" s="227" t="s">
        <v>215</v>
      </c>
    </row>
    <row r="299" spans="2:51" s="14" customFormat="1" ht="11.25">
      <c r="B299" s="217"/>
      <c r="C299" s="218"/>
      <c r="D299" s="208" t="s">
        <v>224</v>
      </c>
      <c r="E299" s="219" t="s">
        <v>1</v>
      </c>
      <c r="F299" s="220" t="s">
        <v>446</v>
      </c>
      <c r="G299" s="218"/>
      <c r="H299" s="221">
        <v>450.296</v>
      </c>
      <c r="I299" s="222"/>
      <c r="J299" s="218"/>
      <c r="K299" s="218"/>
      <c r="L299" s="223"/>
      <c r="M299" s="224"/>
      <c r="N299" s="225"/>
      <c r="O299" s="225"/>
      <c r="P299" s="225"/>
      <c r="Q299" s="225"/>
      <c r="R299" s="225"/>
      <c r="S299" s="225"/>
      <c r="T299" s="226"/>
      <c r="AT299" s="227" t="s">
        <v>224</v>
      </c>
      <c r="AU299" s="227" t="s">
        <v>86</v>
      </c>
      <c r="AV299" s="14" t="s">
        <v>86</v>
      </c>
      <c r="AW299" s="14" t="s">
        <v>32</v>
      </c>
      <c r="AX299" s="14" t="s">
        <v>77</v>
      </c>
      <c r="AY299" s="227" t="s">
        <v>215</v>
      </c>
    </row>
    <row r="300" spans="2:51" s="14" customFormat="1" ht="11.25">
      <c r="B300" s="217"/>
      <c r="C300" s="218"/>
      <c r="D300" s="208" t="s">
        <v>224</v>
      </c>
      <c r="E300" s="219" t="s">
        <v>1</v>
      </c>
      <c r="F300" s="220" t="s">
        <v>447</v>
      </c>
      <c r="G300" s="218"/>
      <c r="H300" s="221">
        <v>382.375</v>
      </c>
      <c r="I300" s="222"/>
      <c r="J300" s="218"/>
      <c r="K300" s="218"/>
      <c r="L300" s="223"/>
      <c r="M300" s="224"/>
      <c r="N300" s="225"/>
      <c r="O300" s="225"/>
      <c r="P300" s="225"/>
      <c r="Q300" s="225"/>
      <c r="R300" s="225"/>
      <c r="S300" s="225"/>
      <c r="T300" s="226"/>
      <c r="AT300" s="227" t="s">
        <v>224</v>
      </c>
      <c r="AU300" s="227" t="s">
        <v>86</v>
      </c>
      <c r="AV300" s="14" t="s">
        <v>86</v>
      </c>
      <c r="AW300" s="14" t="s">
        <v>32</v>
      </c>
      <c r="AX300" s="14" t="s">
        <v>77</v>
      </c>
      <c r="AY300" s="227" t="s">
        <v>215</v>
      </c>
    </row>
    <row r="301" spans="2:51" s="14" customFormat="1" ht="11.25">
      <c r="B301" s="217"/>
      <c r="C301" s="218"/>
      <c r="D301" s="208" t="s">
        <v>224</v>
      </c>
      <c r="E301" s="219" t="s">
        <v>1</v>
      </c>
      <c r="F301" s="220" t="s">
        <v>448</v>
      </c>
      <c r="G301" s="218"/>
      <c r="H301" s="221">
        <v>315.35</v>
      </c>
      <c r="I301" s="222"/>
      <c r="J301" s="218"/>
      <c r="K301" s="218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224</v>
      </c>
      <c r="AU301" s="227" t="s">
        <v>86</v>
      </c>
      <c r="AV301" s="14" t="s">
        <v>86</v>
      </c>
      <c r="AW301" s="14" t="s">
        <v>32</v>
      </c>
      <c r="AX301" s="14" t="s">
        <v>77</v>
      </c>
      <c r="AY301" s="227" t="s">
        <v>215</v>
      </c>
    </row>
    <row r="302" spans="2:51" s="14" customFormat="1" ht="11.25">
      <c r="B302" s="217"/>
      <c r="C302" s="218"/>
      <c r="D302" s="208" t="s">
        <v>224</v>
      </c>
      <c r="E302" s="219" t="s">
        <v>1</v>
      </c>
      <c r="F302" s="220" t="s">
        <v>449</v>
      </c>
      <c r="G302" s="218"/>
      <c r="H302" s="221">
        <v>182.325</v>
      </c>
      <c r="I302" s="222"/>
      <c r="J302" s="218"/>
      <c r="K302" s="218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224</v>
      </c>
      <c r="AU302" s="227" t="s">
        <v>86</v>
      </c>
      <c r="AV302" s="14" t="s">
        <v>86</v>
      </c>
      <c r="AW302" s="14" t="s">
        <v>32</v>
      </c>
      <c r="AX302" s="14" t="s">
        <v>77</v>
      </c>
      <c r="AY302" s="227" t="s">
        <v>215</v>
      </c>
    </row>
    <row r="303" spans="2:51" s="14" customFormat="1" ht="11.25">
      <c r="B303" s="217"/>
      <c r="C303" s="218"/>
      <c r="D303" s="208" t="s">
        <v>224</v>
      </c>
      <c r="E303" s="219" t="s">
        <v>1</v>
      </c>
      <c r="F303" s="220" t="s">
        <v>450</v>
      </c>
      <c r="G303" s="218"/>
      <c r="H303" s="221">
        <v>178.18</v>
      </c>
      <c r="I303" s="222"/>
      <c r="J303" s="218"/>
      <c r="K303" s="218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224</v>
      </c>
      <c r="AU303" s="227" t="s">
        <v>86</v>
      </c>
      <c r="AV303" s="14" t="s">
        <v>86</v>
      </c>
      <c r="AW303" s="14" t="s">
        <v>32</v>
      </c>
      <c r="AX303" s="14" t="s">
        <v>77</v>
      </c>
      <c r="AY303" s="227" t="s">
        <v>215</v>
      </c>
    </row>
    <row r="304" spans="2:51" s="13" customFormat="1" ht="11.25">
      <c r="B304" s="206"/>
      <c r="C304" s="207"/>
      <c r="D304" s="208" t="s">
        <v>224</v>
      </c>
      <c r="E304" s="209" t="s">
        <v>1</v>
      </c>
      <c r="F304" s="210" t="s">
        <v>403</v>
      </c>
      <c r="G304" s="207"/>
      <c r="H304" s="209" t="s">
        <v>1</v>
      </c>
      <c r="I304" s="211"/>
      <c r="J304" s="207"/>
      <c r="K304" s="207"/>
      <c r="L304" s="212"/>
      <c r="M304" s="213"/>
      <c r="N304" s="214"/>
      <c r="O304" s="214"/>
      <c r="P304" s="214"/>
      <c r="Q304" s="214"/>
      <c r="R304" s="214"/>
      <c r="S304" s="214"/>
      <c r="T304" s="215"/>
      <c r="AT304" s="216" t="s">
        <v>224</v>
      </c>
      <c r="AU304" s="216" t="s">
        <v>86</v>
      </c>
      <c r="AV304" s="13" t="s">
        <v>84</v>
      </c>
      <c r="AW304" s="13" t="s">
        <v>32</v>
      </c>
      <c r="AX304" s="13" t="s">
        <v>77</v>
      </c>
      <c r="AY304" s="216" t="s">
        <v>215</v>
      </c>
    </row>
    <row r="305" spans="2:51" s="14" customFormat="1" ht="11.25">
      <c r="B305" s="217"/>
      <c r="C305" s="218"/>
      <c r="D305" s="208" t="s">
        <v>224</v>
      </c>
      <c r="E305" s="219" t="s">
        <v>1</v>
      </c>
      <c r="F305" s="220" t="s">
        <v>451</v>
      </c>
      <c r="G305" s="218"/>
      <c r="H305" s="221">
        <v>249.228</v>
      </c>
      <c r="I305" s="222"/>
      <c r="J305" s="218"/>
      <c r="K305" s="218"/>
      <c r="L305" s="223"/>
      <c r="M305" s="224"/>
      <c r="N305" s="225"/>
      <c r="O305" s="225"/>
      <c r="P305" s="225"/>
      <c r="Q305" s="225"/>
      <c r="R305" s="225"/>
      <c r="S305" s="225"/>
      <c r="T305" s="226"/>
      <c r="AT305" s="227" t="s">
        <v>224</v>
      </c>
      <c r="AU305" s="227" t="s">
        <v>86</v>
      </c>
      <c r="AV305" s="14" t="s">
        <v>86</v>
      </c>
      <c r="AW305" s="14" t="s">
        <v>32</v>
      </c>
      <c r="AX305" s="14" t="s">
        <v>77</v>
      </c>
      <c r="AY305" s="227" t="s">
        <v>215</v>
      </c>
    </row>
    <row r="306" spans="2:51" s="14" customFormat="1" ht="11.25">
      <c r="B306" s="217"/>
      <c r="C306" s="218"/>
      <c r="D306" s="208" t="s">
        <v>224</v>
      </c>
      <c r="E306" s="219" t="s">
        <v>1</v>
      </c>
      <c r="F306" s="220" t="s">
        <v>452</v>
      </c>
      <c r="G306" s="218"/>
      <c r="H306" s="221">
        <v>356.7</v>
      </c>
      <c r="I306" s="222"/>
      <c r="J306" s="218"/>
      <c r="K306" s="218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224</v>
      </c>
      <c r="AU306" s="227" t="s">
        <v>86</v>
      </c>
      <c r="AV306" s="14" t="s">
        <v>86</v>
      </c>
      <c r="AW306" s="14" t="s">
        <v>32</v>
      </c>
      <c r="AX306" s="14" t="s">
        <v>77</v>
      </c>
      <c r="AY306" s="227" t="s">
        <v>215</v>
      </c>
    </row>
    <row r="307" spans="2:51" s="14" customFormat="1" ht="11.25">
      <c r="B307" s="217"/>
      <c r="C307" s="218"/>
      <c r="D307" s="208" t="s">
        <v>224</v>
      </c>
      <c r="E307" s="219" t="s">
        <v>1</v>
      </c>
      <c r="F307" s="220" t="s">
        <v>453</v>
      </c>
      <c r="G307" s="218"/>
      <c r="H307" s="221">
        <v>91.425</v>
      </c>
      <c r="I307" s="222"/>
      <c r="J307" s="218"/>
      <c r="K307" s="218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224</v>
      </c>
      <c r="AU307" s="227" t="s">
        <v>86</v>
      </c>
      <c r="AV307" s="14" t="s">
        <v>86</v>
      </c>
      <c r="AW307" s="14" t="s">
        <v>32</v>
      </c>
      <c r="AX307" s="14" t="s">
        <v>77</v>
      </c>
      <c r="AY307" s="227" t="s">
        <v>215</v>
      </c>
    </row>
    <row r="308" spans="2:51" s="14" customFormat="1" ht="11.25">
      <c r="B308" s="217"/>
      <c r="C308" s="218"/>
      <c r="D308" s="208" t="s">
        <v>224</v>
      </c>
      <c r="E308" s="219" t="s">
        <v>1</v>
      </c>
      <c r="F308" s="220" t="s">
        <v>454</v>
      </c>
      <c r="G308" s="218"/>
      <c r="H308" s="221">
        <v>156.825</v>
      </c>
      <c r="I308" s="222"/>
      <c r="J308" s="218"/>
      <c r="K308" s="218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224</v>
      </c>
      <c r="AU308" s="227" t="s">
        <v>86</v>
      </c>
      <c r="AV308" s="14" t="s">
        <v>86</v>
      </c>
      <c r="AW308" s="14" t="s">
        <v>32</v>
      </c>
      <c r="AX308" s="14" t="s">
        <v>77</v>
      </c>
      <c r="AY308" s="227" t="s">
        <v>215</v>
      </c>
    </row>
    <row r="309" spans="2:51" s="14" customFormat="1" ht="11.25">
      <c r="B309" s="217"/>
      <c r="C309" s="218"/>
      <c r="D309" s="208" t="s">
        <v>224</v>
      </c>
      <c r="E309" s="219" t="s">
        <v>1</v>
      </c>
      <c r="F309" s="220" t="s">
        <v>455</v>
      </c>
      <c r="G309" s="218"/>
      <c r="H309" s="221">
        <v>162.9</v>
      </c>
      <c r="I309" s="222"/>
      <c r="J309" s="218"/>
      <c r="K309" s="218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224</v>
      </c>
      <c r="AU309" s="227" t="s">
        <v>86</v>
      </c>
      <c r="AV309" s="14" t="s">
        <v>86</v>
      </c>
      <c r="AW309" s="14" t="s">
        <v>32</v>
      </c>
      <c r="AX309" s="14" t="s">
        <v>77</v>
      </c>
      <c r="AY309" s="227" t="s">
        <v>215</v>
      </c>
    </row>
    <row r="310" spans="2:51" s="14" customFormat="1" ht="11.25">
      <c r="B310" s="217"/>
      <c r="C310" s="218"/>
      <c r="D310" s="208" t="s">
        <v>224</v>
      </c>
      <c r="E310" s="219" t="s">
        <v>1</v>
      </c>
      <c r="F310" s="220" t="s">
        <v>456</v>
      </c>
      <c r="G310" s="218"/>
      <c r="H310" s="221">
        <v>262.035</v>
      </c>
      <c r="I310" s="222"/>
      <c r="J310" s="218"/>
      <c r="K310" s="218"/>
      <c r="L310" s="223"/>
      <c r="M310" s="224"/>
      <c r="N310" s="225"/>
      <c r="O310" s="225"/>
      <c r="P310" s="225"/>
      <c r="Q310" s="225"/>
      <c r="R310" s="225"/>
      <c r="S310" s="225"/>
      <c r="T310" s="226"/>
      <c r="AT310" s="227" t="s">
        <v>224</v>
      </c>
      <c r="AU310" s="227" t="s">
        <v>86</v>
      </c>
      <c r="AV310" s="14" t="s">
        <v>86</v>
      </c>
      <c r="AW310" s="14" t="s">
        <v>32</v>
      </c>
      <c r="AX310" s="14" t="s">
        <v>77</v>
      </c>
      <c r="AY310" s="227" t="s">
        <v>215</v>
      </c>
    </row>
    <row r="311" spans="2:51" s="13" customFormat="1" ht="11.25">
      <c r="B311" s="206"/>
      <c r="C311" s="207"/>
      <c r="D311" s="208" t="s">
        <v>224</v>
      </c>
      <c r="E311" s="209" t="s">
        <v>1</v>
      </c>
      <c r="F311" s="210" t="s">
        <v>410</v>
      </c>
      <c r="G311" s="207"/>
      <c r="H311" s="209" t="s">
        <v>1</v>
      </c>
      <c r="I311" s="211"/>
      <c r="J311" s="207"/>
      <c r="K311" s="207"/>
      <c r="L311" s="212"/>
      <c r="M311" s="213"/>
      <c r="N311" s="214"/>
      <c r="O311" s="214"/>
      <c r="P311" s="214"/>
      <c r="Q311" s="214"/>
      <c r="R311" s="214"/>
      <c r="S311" s="214"/>
      <c r="T311" s="215"/>
      <c r="AT311" s="216" t="s">
        <v>224</v>
      </c>
      <c r="AU311" s="216" t="s">
        <v>86</v>
      </c>
      <c r="AV311" s="13" t="s">
        <v>84</v>
      </c>
      <c r="AW311" s="13" t="s">
        <v>32</v>
      </c>
      <c r="AX311" s="13" t="s">
        <v>77</v>
      </c>
      <c r="AY311" s="216" t="s">
        <v>215</v>
      </c>
    </row>
    <row r="312" spans="2:51" s="14" customFormat="1" ht="11.25">
      <c r="B312" s="217"/>
      <c r="C312" s="218"/>
      <c r="D312" s="208" t="s">
        <v>224</v>
      </c>
      <c r="E312" s="219" t="s">
        <v>1</v>
      </c>
      <c r="F312" s="220" t="s">
        <v>457</v>
      </c>
      <c r="G312" s="218"/>
      <c r="H312" s="221">
        <v>211.422</v>
      </c>
      <c r="I312" s="222"/>
      <c r="J312" s="218"/>
      <c r="K312" s="218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224</v>
      </c>
      <c r="AU312" s="227" t="s">
        <v>86</v>
      </c>
      <c r="AV312" s="14" t="s">
        <v>86</v>
      </c>
      <c r="AW312" s="14" t="s">
        <v>32</v>
      </c>
      <c r="AX312" s="14" t="s">
        <v>77</v>
      </c>
      <c r="AY312" s="227" t="s">
        <v>215</v>
      </c>
    </row>
    <row r="313" spans="2:51" s="14" customFormat="1" ht="11.25">
      <c r="B313" s="217"/>
      <c r="C313" s="218"/>
      <c r="D313" s="208" t="s">
        <v>224</v>
      </c>
      <c r="E313" s="219" t="s">
        <v>1</v>
      </c>
      <c r="F313" s="220" t="s">
        <v>458</v>
      </c>
      <c r="G313" s="218"/>
      <c r="H313" s="221">
        <v>16.95</v>
      </c>
      <c r="I313" s="222"/>
      <c r="J313" s="218"/>
      <c r="K313" s="218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224</v>
      </c>
      <c r="AU313" s="227" t="s">
        <v>86</v>
      </c>
      <c r="AV313" s="14" t="s">
        <v>86</v>
      </c>
      <c r="AW313" s="14" t="s">
        <v>32</v>
      </c>
      <c r="AX313" s="14" t="s">
        <v>77</v>
      </c>
      <c r="AY313" s="227" t="s">
        <v>215</v>
      </c>
    </row>
    <row r="314" spans="2:51" s="14" customFormat="1" ht="11.25">
      <c r="B314" s="217"/>
      <c r="C314" s="218"/>
      <c r="D314" s="208" t="s">
        <v>224</v>
      </c>
      <c r="E314" s="219" t="s">
        <v>1</v>
      </c>
      <c r="F314" s="220" t="s">
        <v>459</v>
      </c>
      <c r="G314" s="218"/>
      <c r="H314" s="221">
        <v>136.013</v>
      </c>
      <c r="I314" s="222"/>
      <c r="J314" s="218"/>
      <c r="K314" s="218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224</v>
      </c>
      <c r="AU314" s="227" t="s">
        <v>86</v>
      </c>
      <c r="AV314" s="14" t="s">
        <v>86</v>
      </c>
      <c r="AW314" s="14" t="s">
        <v>32</v>
      </c>
      <c r="AX314" s="14" t="s">
        <v>77</v>
      </c>
      <c r="AY314" s="227" t="s">
        <v>215</v>
      </c>
    </row>
    <row r="315" spans="2:51" s="13" customFormat="1" ht="11.25">
      <c r="B315" s="206"/>
      <c r="C315" s="207"/>
      <c r="D315" s="208" t="s">
        <v>224</v>
      </c>
      <c r="E315" s="209" t="s">
        <v>1</v>
      </c>
      <c r="F315" s="210" t="s">
        <v>414</v>
      </c>
      <c r="G315" s="207"/>
      <c r="H315" s="209" t="s">
        <v>1</v>
      </c>
      <c r="I315" s="211"/>
      <c r="J315" s="207"/>
      <c r="K315" s="207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224</v>
      </c>
      <c r="AU315" s="216" t="s">
        <v>86</v>
      </c>
      <c r="AV315" s="13" t="s">
        <v>84</v>
      </c>
      <c r="AW315" s="13" t="s">
        <v>32</v>
      </c>
      <c r="AX315" s="13" t="s">
        <v>77</v>
      </c>
      <c r="AY315" s="216" t="s">
        <v>215</v>
      </c>
    </row>
    <row r="316" spans="2:51" s="14" customFormat="1" ht="11.25">
      <c r="B316" s="217"/>
      <c r="C316" s="218"/>
      <c r="D316" s="208" t="s">
        <v>224</v>
      </c>
      <c r="E316" s="219" t="s">
        <v>1</v>
      </c>
      <c r="F316" s="220" t="s">
        <v>460</v>
      </c>
      <c r="G316" s="218"/>
      <c r="H316" s="221">
        <v>318.986</v>
      </c>
      <c r="I316" s="222"/>
      <c r="J316" s="218"/>
      <c r="K316" s="218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224</v>
      </c>
      <c r="AU316" s="227" t="s">
        <v>86</v>
      </c>
      <c r="AV316" s="14" t="s">
        <v>86</v>
      </c>
      <c r="AW316" s="14" t="s">
        <v>32</v>
      </c>
      <c r="AX316" s="14" t="s">
        <v>77</v>
      </c>
      <c r="AY316" s="227" t="s">
        <v>215</v>
      </c>
    </row>
    <row r="317" spans="2:51" s="14" customFormat="1" ht="11.25">
      <c r="B317" s="217"/>
      <c r="C317" s="218"/>
      <c r="D317" s="208" t="s">
        <v>224</v>
      </c>
      <c r="E317" s="219" t="s">
        <v>1</v>
      </c>
      <c r="F317" s="220" t="s">
        <v>461</v>
      </c>
      <c r="G317" s="218"/>
      <c r="H317" s="221">
        <v>290.72</v>
      </c>
      <c r="I317" s="222"/>
      <c r="J317" s="218"/>
      <c r="K317" s="218"/>
      <c r="L317" s="223"/>
      <c r="M317" s="224"/>
      <c r="N317" s="225"/>
      <c r="O317" s="225"/>
      <c r="P317" s="225"/>
      <c r="Q317" s="225"/>
      <c r="R317" s="225"/>
      <c r="S317" s="225"/>
      <c r="T317" s="226"/>
      <c r="AT317" s="227" t="s">
        <v>224</v>
      </c>
      <c r="AU317" s="227" t="s">
        <v>86</v>
      </c>
      <c r="AV317" s="14" t="s">
        <v>86</v>
      </c>
      <c r="AW317" s="14" t="s">
        <v>32</v>
      </c>
      <c r="AX317" s="14" t="s">
        <v>77</v>
      </c>
      <c r="AY317" s="227" t="s">
        <v>215</v>
      </c>
    </row>
    <row r="318" spans="2:51" s="14" customFormat="1" ht="11.25">
      <c r="B318" s="217"/>
      <c r="C318" s="218"/>
      <c r="D318" s="208" t="s">
        <v>224</v>
      </c>
      <c r="E318" s="219" t="s">
        <v>1</v>
      </c>
      <c r="F318" s="220" t="s">
        <v>462</v>
      </c>
      <c r="G318" s="218"/>
      <c r="H318" s="221">
        <v>106.275</v>
      </c>
      <c r="I318" s="222"/>
      <c r="J318" s="218"/>
      <c r="K318" s="218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224</v>
      </c>
      <c r="AU318" s="227" t="s">
        <v>86</v>
      </c>
      <c r="AV318" s="14" t="s">
        <v>86</v>
      </c>
      <c r="AW318" s="14" t="s">
        <v>32</v>
      </c>
      <c r="AX318" s="14" t="s">
        <v>77</v>
      </c>
      <c r="AY318" s="227" t="s">
        <v>215</v>
      </c>
    </row>
    <row r="319" spans="2:51" s="14" customFormat="1" ht="11.25">
      <c r="B319" s="217"/>
      <c r="C319" s="218"/>
      <c r="D319" s="208" t="s">
        <v>224</v>
      </c>
      <c r="E319" s="219" t="s">
        <v>1</v>
      </c>
      <c r="F319" s="220" t="s">
        <v>463</v>
      </c>
      <c r="G319" s="218"/>
      <c r="H319" s="221">
        <v>123.768</v>
      </c>
      <c r="I319" s="222"/>
      <c r="J319" s="218"/>
      <c r="K319" s="218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224</v>
      </c>
      <c r="AU319" s="227" t="s">
        <v>86</v>
      </c>
      <c r="AV319" s="14" t="s">
        <v>86</v>
      </c>
      <c r="AW319" s="14" t="s">
        <v>32</v>
      </c>
      <c r="AX319" s="14" t="s">
        <v>77</v>
      </c>
      <c r="AY319" s="227" t="s">
        <v>215</v>
      </c>
    </row>
    <row r="320" spans="2:51" s="14" customFormat="1" ht="11.25">
      <c r="B320" s="217"/>
      <c r="C320" s="218"/>
      <c r="D320" s="208" t="s">
        <v>224</v>
      </c>
      <c r="E320" s="219" t="s">
        <v>1</v>
      </c>
      <c r="F320" s="220" t="s">
        <v>464</v>
      </c>
      <c r="G320" s="218"/>
      <c r="H320" s="221">
        <v>50.232</v>
      </c>
      <c r="I320" s="222"/>
      <c r="J320" s="218"/>
      <c r="K320" s="218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224</v>
      </c>
      <c r="AU320" s="227" t="s">
        <v>86</v>
      </c>
      <c r="AV320" s="14" t="s">
        <v>86</v>
      </c>
      <c r="AW320" s="14" t="s">
        <v>32</v>
      </c>
      <c r="AX320" s="14" t="s">
        <v>77</v>
      </c>
      <c r="AY320" s="227" t="s">
        <v>215</v>
      </c>
    </row>
    <row r="321" spans="2:51" s="13" customFormat="1" ht="11.25">
      <c r="B321" s="206"/>
      <c r="C321" s="207"/>
      <c r="D321" s="208" t="s">
        <v>224</v>
      </c>
      <c r="E321" s="209" t="s">
        <v>1</v>
      </c>
      <c r="F321" s="210" t="s">
        <v>420</v>
      </c>
      <c r="G321" s="207"/>
      <c r="H321" s="209" t="s">
        <v>1</v>
      </c>
      <c r="I321" s="211"/>
      <c r="J321" s="207"/>
      <c r="K321" s="207"/>
      <c r="L321" s="212"/>
      <c r="M321" s="213"/>
      <c r="N321" s="214"/>
      <c r="O321" s="214"/>
      <c r="P321" s="214"/>
      <c r="Q321" s="214"/>
      <c r="R321" s="214"/>
      <c r="S321" s="214"/>
      <c r="T321" s="215"/>
      <c r="AT321" s="216" t="s">
        <v>224</v>
      </c>
      <c r="AU321" s="216" t="s">
        <v>86</v>
      </c>
      <c r="AV321" s="13" t="s">
        <v>84</v>
      </c>
      <c r="AW321" s="13" t="s">
        <v>32</v>
      </c>
      <c r="AX321" s="13" t="s">
        <v>77</v>
      </c>
      <c r="AY321" s="216" t="s">
        <v>215</v>
      </c>
    </row>
    <row r="322" spans="2:51" s="14" customFormat="1" ht="11.25">
      <c r="B322" s="217"/>
      <c r="C322" s="218"/>
      <c r="D322" s="208" t="s">
        <v>224</v>
      </c>
      <c r="E322" s="219" t="s">
        <v>1</v>
      </c>
      <c r="F322" s="220" t="s">
        <v>465</v>
      </c>
      <c r="G322" s="218"/>
      <c r="H322" s="221">
        <v>303.3</v>
      </c>
      <c r="I322" s="222"/>
      <c r="J322" s="218"/>
      <c r="K322" s="218"/>
      <c r="L322" s="223"/>
      <c r="M322" s="224"/>
      <c r="N322" s="225"/>
      <c r="O322" s="225"/>
      <c r="P322" s="225"/>
      <c r="Q322" s="225"/>
      <c r="R322" s="225"/>
      <c r="S322" s="225"/>
      <c r="T322" s="226"/>
      <c r="AT322" s="227" t="s">
        <v>224</v>
      </c>
      <c r="AU322" s="227" t="s">
        <v>86</v>
      </c>
      <c r="AV322" s="14" t="s">
        <v>86</v>
      </c>
      <c r="AW322" s="14" t="s">
        <v>32</v>
      </c>
      <c r="AX322" s="14" t="s">
        <v>77</v>
      </c>
      <c r="AY322" s="227" t="s">
        <v>215</v>
      </c>
    </row>
    <row r="323" spans="2:51" s="14" customFormat="1" ht="11.25">
      <c r="B323" s="217"/>
      <c r="C323" s="218"/>
      <c r="D323" s="208" t="s">
        <v>224</v>
      </c>
      <c r="E323" s="219" t="s">
        <v>1</v>
      </c>
      <c r="F323" s="220" t="s">
        <v>466</v>
      </c>
      <c r="G323" s="218"/>
      <c r="H323" s="221">
        <v>236.2</v>
      </c>
      <c r="I323" s="222"/>
      <c r="J323" s="218"/>
      <c r="K323" s="218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224</v>
      </c>
      <c r="AU323" s="227" t="s">
        <v>86</v>
      </c>
      <c r="AV323" s="14" t="s">
        <v>86</v>
      </c>
      <c r="AW323" s="14" t="s">
        <v>32</v>
      </c>
      <c r="AX323" s="14" t="s">
        <v>77</v>
      </c>
      <c r="AY323" s="227" t="s">
        <v>215</v>
      </c>
    </row>
    <row r="324" spans="2:51" s="14" customFormat="1" ht="11.25">
      <c r="B324" s="217"/>
      <c r="C324" s="218"/>
      <c r="D324" s="208" t="s">
        <v>224</v>
      </c>
      <c r="E324" s="219" t="s">
        <v>1</v>
      </c>
      <c r="F324" s="220" t="s">
        <v>467</v>
      </c>
      <c r="G324" s="218"/>
      <c r="H324" s="221">
        <v>-2144.22</v>
      </c>
      <c r="I324" s="222"/>
      <c r="J324" s="218"/>
      <c r="K324" s="218"/>
      <c r="L324" s="223"/>
      <c r="M324" s="224"/>
      <c r="N324" s="225"/>
      <c r="O324" s="225"/>
      <c r="P324" s="225"/>
      <c r="Q324" s="225"/>
      <c r="R324" s="225"/>
      <c r="S324" s="225"/>
      <c r="T324" s="226"/>
      <c r="AT324" s="227" t="s">
        <v>224</v>
      </c>
      <c r="AU324" s="227" t="s">
        <v>86</v>
      </c>
      <c r="AV324" s="14" t="s">
        <v>86</v>
      </c>
      <c r="AW324" s="14" t="s">
        <v>32</v>
      </c>
      <c r="AX324" s="14" t="s">
        <v>77</v>
      </c>
      <c r="AY324" s="227" t="s">
        <v>215</v>
      </c>
    </row>
    <row r="325" spans="2:51" s="15" customFormat="1" ht="11.25">
      <c r="B325" s="228"/>
      <c r="C325" s="229"/>
      <c r="D325" s="208" t="s">
        <v>224</v>
      </c>
      <c r="E325" s="230" t="s">
        <v>1</v>
      </c>
      <c r="F325" s="231" t="s">
        <v>227</v>
      </c>
      <c r="G325" s="229"/>
      <c r="H325" s="232">
        <v>2708.581</v>
      </c>
      <c r="I325" s="233"/>
      <c r="J325" s="229"/>
      <c r="K325" s="229"/>
      <c r="L325" s="234"/>
      <c r="M325" s="235"/>
      <c r="N325" s="236"/>
      <c r="O325" s="236"/>
      <c r="P325" s="236"/>
      <c r="Q325" s="236"/>
      <c r="R325" s="236"/>
      <c r="S325" s="236"/>
      <c r="T325" s="237"/>
      <c r="AT325" s="238" t="s">
        <v>224</v>
      </c>
      <c r="AU325" s="238" t="s">
        <v>86</v>
      </c>
      <c r="AV325" s="15" t="s">
        <v>222</v>
      </c>
      <c r="AW325" s="15" t="s">
        <v>32</v>
      </c>
      <c r="AX325" s="15" t="s">
        <v>84</v>
      </c>
      <c r="AY325" s="238" t="s">
        <v>215</v>
      </c>
    </row>
    <row r="326" spans="1:65" s="2" customFormat="1" ht="24.2" customHeight="1">
      <c r="A326" s="35"/>
      <c r="B326" s="36"/>
      <c r="C326" s="193" t="s">
        <v>468</v>
      </c>
      <c r="D326" s="193" t="s">
        <v>217</v>
      </c>
      <c r="E326" s="194" t="s">
        <v>469</v>
      </c>
      <c r="F326" s="195" t="s">
        <v>470</v>
      </c>
      <c r="G326" s="196" t="s">
        <v>230</v>
      </c>
      <c r="H326" s="197">
        <v>2708.581</v>
      </c>
      <c r="I326" s="198"/>
      <c r="J326" s="199">
        <f>ROUND(I326*H326,2)</f>
        <v>0</v>
      </c>
      <c r="K326" s="195" t="s">
        <v>231</v>
      </c>
      <c r="L326" s="40"/>
      <c r="M326" s="200" t="s">
        <v>1</v>
      </c>
      <c r="N326" s="201" t="s">
        <v>42</v>
      </c>
      <c r="O326" s="72"/>
      <c r="P326" s="202">
        <f>O326*H326</f>
        <v>0</v>
      </c>
      <c r="Q326" s="202">
        <v>0</v>
      </c>
      <c r="R326" s="202">
        <f>Q326*H326</f>
        <v>0</v>
      </c>
      <c r="S326" s="202">
        <v>0</v>
      </c>
      <c r="T326" s="203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04" t="s">
        <v>222</v>
      </c>
      <c r="AT326" s="204" t="s">
        <v>217</v>
      </c>
      <c r="AU326" s="204" t="s">
        <v>86</v>
      </c>
      <c r="AY326" s="18" t="s">
        <v>215</v>
      </c>
      <c r="BE326" s="205">
        <f>IF(N326="základní",J326,0)</f>
        <v>0</v>
      </c>
      <c r="BF326" s="205">
        <f>IF(N326="snížená",J326,0)</f>
        <v>0</v>
      </c>
      <c r="BG326" s="205">
        <f>IF(N326="zákl. přenesená",J326,0)</f>
        <v>0</v>
      </c>
      <c r="BH326" s="205">
        <f>IF(N326="sníž. přenesená",J326,0)</f>
        <v>0</v>
      </c>
      <c r="BI326" s="205">
        <f>IF(N326="nulová",J326,0)</f>
        <v>0</v>
      </c>
      <c r="BJ326" s="18" t="s">
        <v>84</v>
      </c>
      <c r="BK326" s="205">
        <f>ROUND(I326*H326,2)</f>
        <v>0</v>
      </c>
      <c r="BL326" s="18" t="s">
        <v>222</v>
      </c>
      <c r="BM326" s="204" t="s">
        <v>471</v>
      </c>
    </row>
    <row r="327" spans="1:65" s="2" customFormat="1" ht="21.75" customHeight="1">
      <c r="A327" s="35"/>
      <c r="B327" s="36"/>
      <c r="C327" s="193" t="s">
        <v>472</v>
      </c>
      <c r="D327" s="193" t="s">
        <v>217</v>
      </c>
      <c r="E327" s="194" t="s">
        <v>473</v>
      </c>
      <c r="F327" s="195" t="s">
        <v>474</v>
      </c>
      <c r="G327" s="196" t="s">
        <v>230</v>
      </c>
      <c r="H327" s="197">
        <v>2144.22</v>
      </c>
      <c r="I327" s="198"/>
      <c r="J327" s="199">
        <f>ROUND(I327*H327,2)</f>
        <v>0</v>
      </c>
      <c r="K327" s="195" t="s">
        <v>231</v>
      </c>
      <c r="L327" s="40"/>
      <c r="M327" s="200" t="s">
        <v>1</v>
      </c>
      <c r="N327" s="201" t="s">
        <v>42</v>
      </c>
      <c r="O327" s="72"/>
      <c r="P327" s="202">
        <f>O327*H327</f>
        <v>0</v>
      </c>
      <c r="Q327" s="202">
        <v>0.00208</v>
      </c>
      <c r="R327" s="202">
        <f>Q327*H327</f>
        <v>4.459977599999999</v>
      </c>
      <c r="S327" s="202">
        <v>0</v>
      </c>
      <c r="T327" s="203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04" t="s">
        <v>222</v>
      </c>
      <c r="AT327" s="204" t="s">
        <v>217</v>
      </c>
      <c r="AU327" s="204" t="s">
        <v>86</v>
      </c>
      <c r="AY327" s="18" t="s">
        <v>215</v>
      </c>
      <c r="BE327" s="205">
        <f>IF(N327="základní",J327,0)</f>
        <v>0</v>
      </c>
      <c r="BF327" s="205">
        <f>IF(N327="snížená",J327,0)</f>
        <v>0</v>
      </c>
      <c r="BG327" s="205">
        <f>IF(N327="zákl. přenesená",J327,0)</f>
        <v>0</v>
      </c>
      <c r="BH327" s="205">
        <f>IF(N327="sníž. přenesená",J327,0)</f>
        <v>0</v>
      </c>
      <c r="BI327" s="205">
        <f>IF(N327="nulová",J327,0)</f>
        <v>0</v>
      </c>
      <c r="BJ327" s="18" t="s">
        <v>84</v>
      </c>
      <c r="BK327" s="205">
        <f>ROUND(I327*H327,2)</f>
        <v>0</v>
      </c>
      <c r="BL327" s="18" t="s">
        <v>222</v>
      </c>
      <c r="BM327" s="204" t="s">
        <v>475</v>
      </c>
    </row>
    <row r="328" spans="2:51" s="13" customFormat="1" ht="11.25">
      <c r="B328" s="206"/>
      <c r="C328" s="207"/>
      <c r="D328" s="208" t="s">
        <v>224</v>
      </c>
      <c r="E328" s="209" t="s">
        <v>1</v>
      </c>
      <c r="F328" s="210" t="s">
        <v>394</v>
      </c>
      <c r="G328" s="207"/>
      <c r="H328" s="209" t="s">
        <v>1</v>
      </c>
      <c r="I328" s="211"/>
      <c r="J328" s="207"/>
      <c r="K328" s="207"/>
      <c r="L328" s="212"/>
      <c r="M328" s="213"/>
      <c r="N328" s="214"/>
      <c r="O328" s="214"/>
      <c r="P328" s="214"/>
      <c r="Q328" s="214"/>
      <c r="R328" s="214"/>
      <c r="S328" s="214"/>
      <c r="T328" s="215"/>
      <c r="AT328" s="216" t="s">
        <v>224</v>
      </c>
      <c r="AU328" s="216" t="s">
        <v>86</v>
      </c>
      <c r="AV328" s="13" t="s">
        <v>84</v>
      </c>
      <c r="AW328" s="13" t="s">
        <v>32</v>
      </c>
      <c r="AX328" s="13" t="s">
        <v>77</v>
      </c>
      <c r="AY328" s="216" t="s">
        <v>215</v>
      </c>
    </row>
    <row r="329" spans="2:51" s="14" customFormat="1" ht="11.25">
      <c r="B329" s="217"/>
      <c r="C329" s="218"/>
      <c r="D329" s="208" t="s">
        <v>224</v>
      </c>
      <c r="E329" s="219" t="s">
        <v>1</v>
      </c>
      <c r="F329" s="220" t="s">
        <v>443</v>
      </c>
      <c r="G329" s="218"/>
      <c r="H329" s="221">
        <v>13.986</v>
      </c>
      <c r="I329" s="222"/>
      <c r="J329" s="218"/>
      <c r="K329" s="218"/>
      <c r="L329" s="223"/>
      <c r="M329" s="224"/>
      <c r="N329" s="225"/>
      <c r="O329" s="225"/>
      <c r="P329" s="225"/>
      <c r="Q329" s="225"/>
      <c r="R329" s="225"/>
      <c r="S329" s="225"/>
      <c r="T329" s="226"/>
      <c r="AT329" s="227" t="s">
        <v>224</v>
      </c>
      <c r="AU329" s="227" t="s">
        <v>86</v>
      </c>
      <c r="AV329" s="14" t="s">
        <v>86</v>
      </c>
      <c r="AW329" s="14" t="s">
        <v>32</v>
      </c>
      <c r="AX329" s="14" t="s">
        <v>77</v>
      </c>
      <c r="AY329" s="227" t="s">
        <v>215</v>
      </c>
    </row>
    <row r="330" spans="2:51" s="14" customFormat="1" ht="11.25">
      <c r="B330" s="217"/>
      <c r="C330" s="218"/>
      <c r="D330" s="208" t="s">
        <v>224</v>
      </c>
      <c r="E330" s="219" t="s">
        <v>1</v>
      </c>
      <c r="F330" s="220" t="s">
        <v>444</v>
      </c>
      <c r="G330" s="218"/>
      <c r="H330" s="221">
        <v>175.644</v>
      </c>
      <c r="I330" s="222"/>
      <c r="J330" s="218"/>
      <c r="K330" s="218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224</v>
      </c>
      <c r="AU330" s="227" t="s">
        <v>86</v>
      </c>
      <c r="AV330" s="14" t="s">
        <v>86</v>
      </c>
      <c r="AW330" s="14" t="s">
        <v>32</v>
      </c>
      <c r="AX330" s="14" t="s">
        <v>77</v>
      </c>
      <c r="AY330" s="227" t="s">
        <v>215</v>
      </c>
    </row>
    <row r="331" spans="2:51" s="14" customFormat="1" ht="11.25">
      <c r="B331" s="217"/>
      <c r="C331" s="218"/>
      <c r="D331" s="208" t="s">
        <v>224</v>
      </c>
      <c r="E331" s="219" t="s">
        <v>1</v>
      </c>
      <c r="F331" s="220" t="s">
        <v>445</v>
      </c>
      <c r="G331" s="218"/>
      <c r="H331" s="221">
        <v>81.666</v>
      </c>
      <c r="I331" s="222"/>
      <c r="J331" s="218"/>
      <c r="K331" s="218"/>
      <c r="L331" s="223"/>
      <c r="M331" s="224"/>
      <c r="N331" s="225"/>
      <c r="O331" s="225"/>
      <c r="P331" s="225"/>
      <c r="Q331" s="225"/>
      <c r="R331" s="225"/>
      <c r="S331" s="225"/>
      <c r="T331" s="226"/>
      <c r="AT331" s="227" t="s">
        <v>224</v>
      </c>
      <c r="AU331" s="227" t="s">
        <v>86</v>
      </c>
      <c r="AV331" s="14" t="s">
        <v>86</v>
      </c>
      <c r="AW331" s="14" t="s">
        <v>32</v>
      </c>
      <c r="AX331" s="14" t="s">
        <v>77</v>
      </c>
      <c r="AY331" s="227" t="s">
        <v>215</v>
      </c>
    </row>
    <row r="332" spans="2:51" s="14" customFormat="1" ht="11.25">
      <c r="B332" s="217"/>
      <c r="C332" s="218"/>
      <c r="D332" s="208" t="s">
        <v>224</v>
      </c>
      <c r="E332" s="219" t="s">
        <v>1</v>
      </c>
      <c r="F332" s="220" t="s">
        <v>446</v>
      </c>
      <c r="G332" s="218"/>
      <c r="H332" s="221">
        <v>450.296</v>
      </c>
      <c r="I332" s="222"/>
      <c r="J332" s="218"/>
      <c r="K332" s="218"/>
      <c r="L332" s="223"/>
      <c r="M332" s="224"/>
      <c r="N332" s="225"/>
      <c r="O332" s="225"/>
      <c r="P332" s="225"/>
      <c r="Q332" s="225"/>
      <c r="R332" s="225"/>
      <c r="S332" s="225"/>
      <c r="T332" s="226"/>
      <c r="AT332" s="227" t="s">
        <v>224</v>
      </c>
      <c r="AU332" s="227" t="s">
        <v>86</v>
      </c>
      <c r="AV332" s="14" t="s">
        <v>86</v>
      </c>
      <c r="AW332" s="14" t="s">
        <v>32</v>
      </c>
      <c r="AX332" s="14" t="s">
        <v>77</v>
      </c>
      <c r="AY332" s="227" t="s">
        <v>215</v>
      </c>
    </row>
    <row r="333" spans="2:51" s="14" customFormat="1" ht="11.25">
      <c r="B333" s="217"/>
      <c r="C333" s="218"/>
      <c r="D333" s="208" t="s">
        <v>224</v>
      </c>
      <c r="E333" s="219" t="s">
        <v>1</v>
      </c>
      <c r="F333" s="220" t="s">
        <v>447</v>
      </c>
      <c r="G333" s="218"/>
      <c r="H333" s="221">
        <v>382.375</v>
      </c>
      <c r="I333" s="222"/>
      <c r="J333" s="218"/>
      <c r="K333" s="218"/>
      <c r="L333" s="223"/>
      <c r="M333" s="224"/>
      <c r="N333" s="225"/>
      <c r="O333" s="225"/>
      <c r="P333" s="225"/>
      <c r="Q333" s="225"/>
      <c r="R333" s="225"/>
      <c r="S333" s="225"/>
      <c r="T333" s="226"/>
      <c r="AT333" s="227" t="s">
        <v>224</v>
      </c>
      <c r="AU333" s="227" t="s">
        <v>86</v>
      </c>
      <c r="AV333" s="14" t="s">
        <v>86</v>
      </c>
      <c r="AW333" s="14" t="s">
        <v>32</v>
      </c>
      <c r="AX333" s="14" t="s">
        <v>77</v>
      </c>
      <c r="AY333" s="227" t="s">
        <v>215</v>
      </c>
    </row>
    <row r="334" spans="2:51" s="13" customFormat="1" ht="11.25">
      <c r="B334" s="206"/>
      <c r="C334" s="207"/>
      <c r="D334" s="208" t="s">
        <v>224</v>
      </c>
      <c r="E334" s="209" t="s">
        <v>1</v>
      </c>
      <c r="F334" s="210" t="s">
        <v>403</v>
      </c>
      <c r="G334" s="207"/>
      <c r="H334" s="209" t="s">
        <v>1</v>
      </c>
      <c r="I334" s="211"/>
      <c r="J334" s="207"/>
      <c r="K334" s="207"/>
      <c r="L334" s="212"/>
      <c r="M334" s="213"/>
      <c r="N334" s="214"/>
      <c r="O334" s="214"/>
      <c r="P334" s="214"/>
      <c r="Q334" s="214"/>
      <c r="R334" s="214"/>
      <c r="S334" s="214"/>
      <c r="T334" s="215"/>
      <c r="AT334" s="216" t="s">
        <v>224</v>
      </c>
      <c r="AU334" s="216" t="s">
        <v>86</v>
      </c>
      <c r="AV334" s="13" t="s">
        <v>84</v>
      </c>
      <c r="AW334" s="13" t="s">
        <v>32</v>
      </c>
      <c r="AX334" s="13" t="s">
        <v>77</v>
      </c>
      <c r="AY334" s="216" t="s">
        <v>215</v>
      </c>
    </row>
    <row r="335" spans="2:51" s="14" customFormat="1" ht="11.25">
      <c r="B335" s="217"/>
      <c r="C335" s="218"/>
      <c r="D335" s="208" t="s">
        <v>224</v>
      </c>
      <c r="E335" s="219" t="s">
        <v>1</v>
      </c>
      <c r="F335" s="220" t="s">
        <v>451</v>
      </c>
      <c r="G335" s="218"/>
      <c r="H335" s="221">
        <v>249.228</v>
      </c>
      <c r="I335" s="222"/>
      <c r="J335" s="218"/>
      <c r="K335" s="218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224</v>
      </c>
      <c r="AU335" s="227" t="s">
        <v>86</v>
      </c>
      <c r="AV335" s="14" t="s">
        <v>86</v>
      </c>
      <c r="AW335" s="14" t="s">
        <v>32</v>
      </c>
      <c r="AX335" s="14" t="s">
        <v>77</v>
      </c>
      <c r="AY335" s="227" t="s">
        <v>215</v>
      </c>
    </row>
    <row r="336" spans="2:51" s="14" customFormat="1" ht="11.25">
      <c r="B336" s="217"/>
      <c r="C336" s="218"/>
      <c r="D336" s="208" t="s">
        <v>224</v>
      </c>
      <c r="E336" s="219" t="s">
        <v>1</v>
      </c>
      <c r="F336" s="220" t="s">
        <v>452</v>
      </c>
      <c r="G336" s="218"/>
      <c r="H336" s="221">
        <v>356.7</v>
      </c>
      <c r="I336" s="222"/>
      <c r="J336" s="218"/>
      <c r="K336" s="218"/>
      <c r="L336" s="223"/>
      <c r="M336" s="224"/>
      <c r="N336" s="225"/>
      <c r="O336" s="225"/>
      <c r="P336" s="225"/>
      <c r="Q336" s="225"/>
      <c r="R336" s="225"/>
      <c r="S336" s="225"/>
      <c r="T336" s="226"/>
      <c r="AT336" s="227" t="s">
        <v>224</v>
      </c>
      <c r="AU336" s="227" t="s">
        <v>86</v>
      </c>
      <c r="AV336" s="14" t="s">
        <v>86</v>
      </c>
      <c r="AW336" s="14" t="s">
        <v>32</v>
      </c>
      <c r="AX336" s="14" t="s">
        <v>77</v>
      </c>
      <c r="AY336" s="227" t="s">
        <v>215</v>
      </c>
    </row>
    <row r="337" spans="2:51" s="14" customFormat="1" ht="11.25">
      <c r="B337" s="217"/>
      <c r="C337" s="218"/>
      <c r="D337" s="208" t="s">
        <v>224</v>
      </c>
      <c r="E337" s="219" t="s">
        <v>1</v>
      </c>
      <c r="F337" s="220" t="s">
        <v>453</v>
      </c>
      <c r="G337" s="218"/>
      <c r="H337" s="221">
        <v>91.425</v>
      </c>
      <c r="I337" s="222"/>
      <c r="J337" s="218"/>
      <c r="K337" s="218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224</v>
      </c>
      <c r="AU337" s="227" t="s">
        <v>86</v>
      </c>
      <c r="AV337" s="14" t="s">
        <v>86</v>
      </c>
      <c r="AW337" s="14" t="s">
        <v>32</v>
      </c>
      <c r="AX337" s="14" t="s">
        <v>77</v>
      </c>
      <c r="AY337" s="227" t="s">
        <v>215</v>
      </c>
    </row>
    <row r="338" spans="2:51" s="14" customFormat="1" ht="11.25">
      <c r="B338" s="217"/>
      <c r="C338" s="218"/>
      <c r="D338" s="208" t="s">
        <v>224</v>
      </c>
      <c r="E338" s="219" t="s">
        <v>1</v>
      </c>
      <c r="F338" s="220" t="s">
        <v>463</v>
      </c>
      <c r="G338" s="218"/>
      <c r="H338" s="221">
        <v>123.768</v>
      </c>
      <c r="I338" s="222"/>
      <c r="J338" s="218"/>
      <c r="K338" s="218"/>
      <c r="L338" s="223"/>
      <c r="M338" s="224"/>
      <c r="N338" s="225"/>
      <c r="O338" s="225"/>
      <c r="P338" s="225"/>
      <c r="Q338" s="225"/>
      <c r="R338" s="225"/>
      <c r="S338" s="225"/>
      <c r="T338" s="226"/>
      <c r="AT338" s="227" t="s">
        <v>224</v>
      </c>
      <c r="AU338" s="227" t="s">
        <v>86</v>
      </c>
      <c r="AV338" s="14" t="s">
        <v>86</v>
      </c>
      <c r="AW338" s="14" t="s">
        <v>32</v>
      </c>
      <c r="AX338" s="14" t="s">
        <v>77</v>
      </c>
      <c r="AY338" s="227" t="s">
        <v>215</v>
      </c>
    </row>
    <row r="339" spans="2:51" s="14" customFormat="1" ht="11.25">
      <c r="B339" s="217"/>
      <c r="C339" s="218"/>
      <c r="D339" s="208" t="s">
        <v>224</v>
      </c>
      <c r="E339" s="219" t="s">
        <v>1</v>
      </c>
      <c r="F339" s="220" t="s">
        <v>464</v>
      </c>
      <c r="G339" s="218"/>
      <c r="H339" s="221">
        <v>50.232</v>
      </c>
      <c r="I339" s="222"/>
      <c r="J339" s="218"/>
      <c r="K339" s="218"/>
      <c r="L339" s="223"/>
      <c r="M339" s="224"/>
      <c r="N339" s="225"/>
      <c r="O339" s="225"/>
      <c r="P339" s="225"/>
      <c r="Q339" s="225"/>
      <c r="R339" s="225"/>
      <c r="S339" s="225"/>
      <c r="T339" s="226"/>
      <c r="AT339" s="227" t="s">
        <v>224</v>
      </c>
      <c r="AU339" s="227" t="s">
        <v>86</v>
      </c>
      <c r="AV339" s="14" t="s">
        <v>86</v>
      </c>
      <c r="AW339" s="14" t="s">
        <v>32</v>
      </c>
      <c r="AX339" s="14" t="s">
        <v>77</v>
      </c>
      <c r="AY339" s="227" t="s">
        <v>215</v>
      </c>
    </row>
    <row r="340" spans="2:51" s="13" customFormat="1" ht="11.25">
      <c r="B340" s="206"/>
      <c r="C340" s="207"/>
      <c r="D340" s="208" t="s">
        <v>224</v>
      </c>
      <c r="E340" s="209" t="s">
        <v>1</v>
      </c>
      <c r="F340" s="210" t="s">
        <v>420</v>
      </c>
      <c r="G340" s="207"/>
      <c r="H340" s="209" t="s">
        <v>1</v>
      </c>
      <c r="I340" s="211"/>
      <c r="J340" s="207"/>
      <c r="K340" s="207"/>
      <c r="L340" s="212"/>
      <c r="M340" s="213"/>
      <c r="N340" s="214"/>
      <c r="O340" s="214"/>
      <c r="P340" s="214"/>
      <c r="Q340" s="214"/>
      <c r="R340" s="214"/>
      <c r="S340" s="214"/>
      <c r="T340" s="215"/>
      <c r="AT340" s="216" t="s">
        <v>224</v>
      </c>
      <c r="AU340" s="216" t="s">
        <v>86</v>
      </c>
      <c r="AV340" s="13" t="s">
        <v>84</v>
      </c>
      <c r="AW340" s="13" t="s">
        <v>32</v>
      </c>
      <c r="AX340" s="13" t="s">
        <v>77</v>
      </c>
      <c r="AY340" s="216" t="s">
        <v>215</v>
      </c>
    </row>
    <row r="341" spans="2:51" s="14" customFormat="1" ht="11.25">
      <c r="B341" s="217"/>
      <c r="C341" s="218"/>
      <c r="D341" s="208" t="s">
        <v>224</v>
      </c>
      <c r="E341" s="219" t="s">
        <v>1</v>
      </c>
      <c r="F341" s="220" t="s">
        <v>476</v>
      </c>
      <c r="G341" s="218"/>
      <c r="H341" s="221">
        <v>168.9</v>
      </c>
      <c r="I341" s="222"/>
      <c r="J341" s="218"/>
      <c r="K341" s="218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224</v>
      </c>
      <c r="AU341" s="227" t="s">
        <v>86</v>
      </c>
      <c r="AV341" s="14" t="s">
        <v>86</v>
      </c>
      <c r="AW341" s="14" t="s">
        <v>32</v>
      </c>
      <c r="AX341" s="14" t="s">
        <v>77</v>
      </c>
      <c r="AY341" s="227" t="s">
        <v>215</v>
      </c>
    </row>
    <row r="342" spans="2:51" s="15" customFormat="1" ht="11.25">
      <c r="B342" s="228"/>
      <c r="C342" s="229"/>
      <c r="D342" s="208" t="s">
        <v>224</v>
      </c>
      <c r="E342" s="230" t="s">
        <v>164</v>
      </c>
      <c r="F342" s="231" t="s">
        <v>227</v>
      </c>
      <c r="G342" s="229"/>
      <c r="H342" s="232">
        <v>2144.22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224</v>
      </c>
      <c r="AU342" s="238" t="s">
        <v>86</v>
      </c>
      <c r="AV342" s="15" t="s">
        <v>222</v>
      </c>
      <c r="AW342" s="15" t="s">
        <v>32</v>
      </c>
      <c r="AX342" s="15" t="s">
        <v>84</v>
      </c>
      <c r="AY342" s="238" t="s">
        <v>215</v>
      </c>
    </row>
    <row r="343" spans="1:65" s="2" customFormat="1" ht="24.2" customHeight="1">
      <c r="A343" s="35"/>
      <c r="B343" s="36"/>
      <c r="C343" s="193" t="s">
        <v>477</v>
      </c>
      <c r="D343" s="193" t="s">
        <v>217</v>
      </c>
      <c r="E343" s="194" t="s">
        <v>478</v>
      </c>
      <c r="F343" s="195" t="s">
        <v>479</v>
      </c>
      <c r="G343" s="196" t="s">
        <v>230</v>
      </c>
      <c r="H343" s="197">
        <v>2144.22</v>
      </c>
      <c r="I343" s="198"/>
      <c r="J343" s="199">
        <f>ROUND(I343*H343,2)</f>
        <v>0</v>
      </c>
      <c r="K343" s="195" t="s">
        <v>231</v>
      </c>
      <c r="L343" s="40"/>
      <c r="M343" s="200" t="s">
        <v>1</v>
      </c>
      <c r="N343" s="201" t="s">
        <v>42</v>
      </c>
      <c r="O343" s="72"/>
      <c r="P343" s="202">
        <f>O343*H343</f>
        <v>0</v>
      </c>
      <c r="Q343" s="202">
        <v>0</v>
      </c>
      <c r="R343" s="202">
        <f>Q343*H343</f>
        <v>0</v>
      </c>
      <c r="S343" s="202">
        <v>0</v>
      </c>
      <c r="T343" s="203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04" t="s">
        <v>222</v>
      </c>
      <c r="AT343" s="204" t="s">
        <v>217</v>
      </c>
      <c r="AU343" s="204" t="s">
        <v>86</v>
      </c>
      <c r="AY343" s="18" t="s">
        <v>215</v>
      </c>
      <c r="BE343" s="205">
        <f>IF(N343="základní",J343,0)</f>
        <v>0</v>
      </c>
      <c r="BF343" s="205">
        <f>IF(N343="snížená",J343,0)</f>
        <v>0</v>
      </c>
      <c r="BG343" s="205">
        <f>IF(N343="zákl. přenesená",J343,0)</f>
        <v>0</v>
      </c>
      <c r="BH343" s="205">
        <f>IF(N343="sníž. přenesená",J343,0)</f>
        <v>0</v>
      </c>
      <c r="BI343" s="205">
        <f>IF(N343="nulová",J343,0)</f>
        <v>0</v>
      </c>
      <c r="BJ343" s="18" t="s">
        <v>84</v>
      </c>
      <c r="BK343" s="205">
        <f>ROUND(I343*H343,2)</f>
        <v>0</v>
      </c>
      <c r="BL343" s="18" t="s">
        <v>222</v>
      </c>
      <c r="BM343" s="204" t="s">
        <v>480</v>
      </c>
    </row>
    <row r="344" spans="1:65" s="2" customFormat="1" ht="33" customHeight="1">
      <c r="A344" s="35"/>
      <c r="B344" s="36"/>
      <c r="C344" s="193" t="s">
        <v>481</v>
      </c>
      <c r="D344" s="193" t="s">
        <v>217</v>
      </c>
      <c r="E344" s="194" t="s">
        <v>482</v>
      </c>
      <c r="F344" s="195" t="s">
        <v>483</v>
      </c>
      <c r="G344" s="196" t="s">
        <v>365</v>
      </c>
      <c r="H344" s="197">
        <v>1961.819</v>
      </c>
      <c r="I344" s="198"/>
      <c r="J344" s="199">
        <f>ROUND(I344*H344,2)</f>
        <v>0</v>
      </c>
      <c r="K344" s="195" t="s">
        <v>231</v>
      </c>
      <c r="L344" s="40"/>
      <c r="M344" s="200" t="s">
        <v>1</v>
      </c>
      <c r="N344" s="201" t="s">
        <v>42</v>
      </c>
      <c r="O344" s="72"/>
      <c r="P344" s="202">
        <f>O344*H344</f>
        <v>0</v>
      </c>
      <c r="Q344" s="202">
        <v>0</v>
      </c>
      <c r="R344" s="202">
        <f>Q344*H344</f>
        <v>0</v>
      </c>
      <c r="S344" s="202">
        <v>0</v>
      </c>
      <c r="T344" s="203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04" t="s">
        <v>222</v>
      </c>
      <c r="AT344" s="204" t="s">
        <v>217</v>
      </c>
      <c r="AU344" s="204" t="s">
        <v>86</v>
      </c>
      <c r="AY344" s="18" t="s">
        <v>215</v>
      </c>
      <c r="BE344" s="205">
        <f>IF(N344="základní",J344,0)</f>
        <v>0</v>
      </c>
      <c r="BF344" s="205">
        <f>IF(N344="snížená",J344,0)</f>
        <v>0</v>
      </c>
      <c r="BG344" s="205">
        <f>IF(N344="zákl. přenesená",J344,0)</f>
        <v>0</v>
      </c>
      <c r="BH344" s="205">
        <f>IF(N344="sníž. přenesená",J344,0)</f>
        <v>0</v>
      </c>
      <c r="BI344" s="205">
        <f>IF(N344="nulová",J344,0)</f>
        <v>0</v>
      </c>
      <c r="BJ344" s="18" t="s">
        <v>84</v>
      </c>
      <c r="BK344" s="205">
        <f>ROUND(I344*H344,2)</f>
        <v>0</v>
      </c>
      <c r="BL344" s="18" t="s">
        <v>222</v>
      </c>
      <c r="BM344" s="204" t="s">
        <v>484</v>
      </c>
    </row>
    <row r="345" spans="2:51" s="13" customFormat="1" ht="11.25">
      <c r="B345" s="206"/>
      <c r="C345" s="207"/>
      <c r="D345" s="208" t="s">
        <v>224</v>
      </c>
      <c r="E345" s="209" t="s">
        <v>1</v>
      </c>
      <c r="F345" s="210" t="s">
        <v>485</v>
      </c>
      <c r="G345" s="207"/>
      <c r="H345" s="209" t="s">
        <v>1</v>
      </c>
      <c r="I345" s="211"/>
      <c r="J345" s="207"/>
      <c r="K345" s="207"/>
      <c r="L345" s="212"/>
      <c r="M345" s="213"/>
      <c r="N345" s="214"/>
      <c r="O345" s="214"/>
      <c r="P345" s="214"/>
      <c r="Q345" s="214"/>
      <c r="R345" s="214"/>
      <c r="S345" s="214"/>
      <c r="T345" s="215"/>
      <c r="AT345" s="216" t="s">
        <v>224</v>
      </c>
      <c r="AU345" s="216" t="s">
        <v>86</v>
      </c>
      <c r="AV345" s="13" t="s">
        <v>84</v>
      </c>
      <c r="AW345" s="13" t="s">
        <v>32</v>
      </c>
      <c r="AX345" s="13" t="s">
        <v>77</v>
      </c>
      <c r="AY345" s="216" t="s">
        <v>215</v>
      </c>
    </row>
    <row r="346" spans="2:51" s="14" customFormat="1" ht="11.25">
      <c r="B346" s="217"/>
      <c r="C346" s="218"/>
      <c r="D346" s="208" t="s">
        <v>224</v>
      </c>
      <c r="E346" s="219" t="s">
        <v>1</v>
      </c>
      <c r="F346" s="220" t="s">
        <v>486</v>
      </c>
      <c r="G346" s="218"/>
      <c r="H346" s="221">
        <v>2515.152</v>
      </c>
      <c r="I346" s="222"/>
      <c r="J346" s="218"/>
      <c r="K346" s="218"/>
      <c r="L346" s="223"/>
      <c r="M346" s="224"/>
      <c r="N346" s="225"/>
      <c r="O346" s="225"/>
      <c r="P346" s="225"/>
      <c r="Q346" s="225"/>
      <c r="R346" s="225"/>
      <c r="S346" s="225"/>
      <c r="T346" s="226"/>
      <c r="AT346" s="227" t="s">
        <v>224</v>
      </c>
      <c r="AU346" s="227" t="s">
        <v>86</v>
      </c>
      <c r="AV346" s="14" t="s">
        <v>86</v>
      </c>
      <c r="AW346" s="14" t="s">
        <v>32</v>
      </c>
      <c r="AX346" s="14" t="s">
        <v>77</v>
      </c>
      <c r="AY346" s="227" t="s">
        <v>215</v>
      </c>
    </row>
    <row r="347" spans="2:51" s="15" customFormat="1" ht="11.25">
      <c r="B347" s="228"/>
      <c r="C347" s="229"/>
      <c r="D347" s="208" t="s">
        <v>224</v>
      </c>
      <c r="E347" s="230" t="s">
        <v>162</v>
      </c>
      <c r="F347" s="231" t="s">
        <v>227</v>
      </c>
      <c r="G347" s="229"/>
      <c r="H347" s="232">
        <v>2515.152</v>
      </c>
      <c r="I347" s="233"/>
      <c r="J347" s="229"/>
      <c r="K347" s="229"/>
      <c r="L347" s="234"/>
      <c r="M347" s="235"/>
      <c r="N347" s="236"/>
      <c r="O347" s="236"/>
      <c r="P347" s="236"/>
      <c r="Q347" s="236"/>
      <c r="R347" s="236"/>
      <c r="S347" s="236"/>
      <c r="T347" s="237"/>
      <c r="AT347" s="238" t="s">
        <v>224</v>
      </c>
      <c r="AU347" s="238" t="s">
        <v>86</v>
      </c>
      <c r="AV347" s="15" t="s">
        <v>222</v>
      </c>
      <c r="AW347" s="15" t="s">
        <v>32</v>
      </c>
      <c r="AX347" s="15" t="s">
        <v>77</v>
      </c>
      <c r="AY347" s="238" t="s">
        <v>215</v>
      </c>
    </row>
    <row r="348" spans="2:51" s="13" customFormat="1" ht="11.25">
      <c r="B348" s="206"/>
      <c r="C348" s="207"/>
      <c r="D348" s="208" t="s">
        <v>224</v>
      </c>
      <c r="E348" s="209" t="s">
        <v>1</v>
      </c>
      <c r="F348" s="210" t="s">
        <v>487</v>
      </c>
      <c r="G348" s="207"/>
      <c r="H348" s="209" t="s">
        <v>1</v>
      </c>
      <c r="I348" s="211"/>
      <c r="J348" s="207"/>
      <c r="K348" s="207"/>
      <c r="L348" s="212"/>
      <c r="M348" s="213"/>
      <c r="N348" s="214"/>
      <c r="O348" s="214"/>
      <c r="P348" s="214"/>
      <c r="Q348" s="214"/>
      <c r="R348" s="214"/>
      <c r="S348" s="214"/>
      <c r="T348" s="215"/>
      <c r="AT348" s="216" t="s">
        <v>224</v>
      </c>
      <c r="AU348" s="216" t="s">
        <v>86</v>
      </c>
      <c r="AV348" s="13" t="s">
        <v>84</v>
      </c>
      <c r="AW348" s="13" t="s">
        <v>32</v>
      </c>
      <c r="AX348" s="13" t="s">
        <v>77</v>
      </c>
      <c r="AY348" s="216" t="s">
        <v>215</v>
      </c>
    </row>
    <row r="349" spans="2:51" s="14" customFormat="1" ht="11.25">
      <c r="B349" s="217"/>
      <c r="C349" s="218"/>
      <c r="D349" s="208" t="s">
        <v>224</v>
      </c>
      <c r="E349" s="219" t="s">
        <v>1</v>
      </c>
      <c r="F349" s="220" t="s">
        <v>488</v>
      </c>
      <c r="G349" s="218"/>
      <c r="H349" s="221">
        <v>1961.819</v>
      </c>
      <c r="I349" s="222"/>
      <c r="J349" s="218"/>
      <c r="K349" s="218"/>
      <c r="L349" s="223"/>
      <c r="M349" s="224"/>
      <c r="N349" s="225"/>
      <c r="O349" s="225"/>
      <c r="P349" s="225"/>
      <c r="Q349" s="225"/>
      <c r="R349" s="225"/>
      <c r="S349" s="225"/>
      <c r="T349" s="226"/>
      <c r="AT349" s="227" t="s">
        <v>224</v>
      </c>
      <c r="AU349" s="227" t="s">
        <v>86</v>
      </c>
      <c r="AV349" s="14" t="s">
        <v>86</v>
      </c>
      <c r="AW349" s="14" t="s">
        <v>32</v>
      </c>
      <c r="AX349" s="14" t="s">
        <v>84</v>
      </c>
      <c r="AY349" s="227" t="s">
        <v>215</v>
      </c>
    </row>
    <row r="350" spans="1:65" s="2" customFormat="1" ht="33" customHeight="1">
      <c r="A350" s="35"/>
      <c r="B350" s="36"/>
      <c r="C350" s="193" t="s">
        <v>489</v>
      </c>
      <c r="D350" s="193" t="s">
        <v>217</v>
      </c>
      <c r="E350" s="194" t="s">
        <v>490</v>
      </c>
      <c r="F350" s="195" t="s">
        <v>491</v>
      </c>
      <c r="G350" s="196" t="s">
        <v>365</v>
      </c>
      <c r="H350" s="197">
        <v>553.333</v>
      </c>
      <c r="I350" s="198"/>
      <c r="J350" s="199">
        <f>ROUND(I350*H350,2)</f>
        <v>0</v>
      </c>
      <c r="K350" s="195" t="s">
        <v>231</v>
      </c>
      <c r="L350" s="40"/>
      <c r="M350" s="200" t="s">
        <v>1</v>
      </c>
      <c r="N350" s="201" t="s">
        <v>42</v>
      </c>
      <c r="O350" s="72"/>
      <c r="P350" s="202">
        <f>O350*H350</f>
        <v>0</v>
      </c>
      <c r="Q350" s="202">
        <v>0</v>
      </c>
      <c r="R350" s="202">
        <f>Q350*H350</f>
        <v>0</v>
      </c>
      <c r="S350" s="202">
        <v>0</v>
      </c>
      <c r="T350" s="203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04" t="s">
        <v>222</v>
      </c>
      <c r="AT350" s="204" t="s">
        <v>217</v>
      </c>
      <c r="AU350" s="204" t="s">
        <v>86</v>
      </c>
      <c r="AY350" s="18" t="s">
        <v>215</v>
      </c>
      <c r="BE350" s="205">
        <f>IF(N350="základní",J350,0)</f>
        <v>0</v>
      </c>
      <c r="BF350" s="205">
        <f>IF(N350="snížená",J350,0)</f>
        <v>0</v>
      </c>
      <c r="BG350" s="205">
        <f>IF(N350="zákl. přenesená",J350,0)</f>
        <v>0</v>
      </c>
      <c r="BH350" s="205">
        <f>IF(N350="sníž. přenesená",J350,0)</f>
        <v>0</v>
      </c>
      <c r="BI350" s="205">
        <f>IF(N350="nulová",J350,0)</f>
        <v>0</v>
      </c>
      <c r="BJ350" s="18" t="s">
        <v>84</v>
      </c>
      <c r="BK350" s="205">
        <f>ROUND(I350*H350,2)</f>
        <v>0</v>
      </c>
      <c r="BL350" s="18" t="s">
        <v>222</v>
      </c>
      <c r="BM350" s="204" t="s">
        <v>492</v>
      </c>
    </row>
    <row r="351" spans="2:51" s="14" customFormat="1" ht="11.25">
      <c r="B351" s="217"/>
      <c r="C351" s="218"/>
      <c r="D351" s="208" t="s">
        <v>224</v>
      </c>
      <c r="E351" s="219" t="s">
        <v>1</v>
      </c>
      <c r="F351" s="220" t="s">
        <v>493</v>
      </c>
      <c r="G351" s="218"/>
      <c r="H351" s="221">
        <v>553.333</v>
      </c>
      <c r="I351" s="222"/>
      <c r="J351" s="218"/>
      <c r="K351" s="218"/>
      <c r="L351" s="223"/>
      <c r="M351" s="224"/>
      <c r="N351" s="225"/>
      <c r="O351" s="225"/>
      <c r="P351" s="225"/>
      <c r="Q351" s="225"/>
      <c r="R351" s="225"/>
      <c r="S351" s="225"/>
      <c r="T351" s="226"/>
      <c r="AT351" s="227" t="s">
        <v>224</v>
      </c>
      <c r="AU351" s="227" t="s">
        <v>86</v>
      </c>
      <c r="AV351" s="14" t="s">
        <v>86</v>
      </c>
      <c r="AW351" s="14" t="s">
        <v>32</v>
      </c>
      <c r="AX351" s="14" t="s">
        <v>84</v>
      </c>
      <c r="AY351" s="227" t="s">
        <v>215</v>
      </c>
    </row>
    <row r="352" spans="1:65" s="2" customFormat="1" ht="16.5" customHeight="1">
      <c r="A352" s="35"/>
      <c r="B352" s="36"/>
      <c r="C352" s="193" t="s">
        <v>494</v>
      </c>
      <c r="D352" s="193" t="s">
        <v>217</v>
      </c>
      <c r="E352" s="194" t="s">
        <v>495</v>
      </c>
      <c r="F352" s="195" t="s">
        <v>496</v>
      </c>
      <c r="G352" s="196" t="s">
        <v>365</v>
      </c>
      <c r="H352" s="197">
        <v>2515.152</v>
      </c>
      <c r="I352" s="198"/>
      <c r="J352" s="199">
        <f>ROUND(I352*H352,2)</f>
        <v>0</v>
      </c>
      <c r="K352" s="195" t="s">
        <v>221</v>
      </c>
      <c r="L352" s="40"/>
      <c r="M352" s="200" t="s">
        <v>1</v>
      </c>
      <c r="N352" s="201" t="s">
        <v>42</v>
      </c>
      <c r="O352" s="72"/>
      <c r="P352" s="202">
        <f>O352*H352</f>
        <v>0</v>
      </c>
      <c r="Q352" s="202">
        <v>0</v>
      </c>
      <c r="R352" s="202">
        <f>Q352*H352</f>
        <v>0</v>
      </c>
      <c r="S352" s="202">
        <v>0</v>
      </c>
      <c r="T352" s="203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04" t="s">
        <v>222</v>
      </c>
      <c r="AT352" s="204" t="s">
        <v>217</v>
      </c>
      <c r="AU352" s="204" t="s">
        <v>86</v>
      </c>
      <c r="AY352" s="18" t="s">
        <v>215</v>
      </c>
      <c r="BE352" s="205">
        <f>IF(N352="základní",J352,0)</f>
        <v>0</v>
      </c>
      <c r="BF352" s="205">
        <f>IF(N352="snížená",J352,0)</f>
        <v>0</v>
      </c>
      <c r="BG352" s="205">
        <f>IF(N352="zákl. přenesená",J352,0)</f>
        <v>0</v>
      </c>
      <c r="BH352" s="205">
        <f>IF(N352="sníž. přenesená",J352,0)</f>
        <v>0</v>
      </c>
      <c r="BI352" s="205">
        <f>IF(N352="nulová",J352,0)</f>
        <v>0</v>
      </c>
      <c r="BJ352" s="18" t="s">
        <v>84</v>
      </c>
      <c r="BK352" s="205">
        <f>ROUND(I352*H352,2)</f>
        <v>0</v>
      </c>
      <c r="BL352" s="18" t="s">
        <v>222</v>
      </c>
      <c r="BM352" s="204" t="s">
        <v>497</v>
      </c>
    </row>
    <row r="353" spans="2:51" s="14" customFormat="1" ht="11.25">
      <c r="B353" s="217"/>
      <c r="C353" s="218"/>
      <c r="D353" s="208" t="s">
        <v>224</v>
      </c>
      <c r="E353" s="219" t="s">
        <v>1</v>
      </c>
      <c r="F353" s="220" t="s">
        <v>162</v>
      </c>
      <c r="G353" s="218"/>
      <c r="H353" s="221">
        <v>2515.152</v>
      </c>
      <c r="I353" s="222"/>
      <c r="J353" s="218"/>
      <c r="K353" s="218"/>
      <c r="L353" s="223"/>
      <c r="M353" s="224"/>
      <c r="N353" s="225"/>
      <c r="O353" s="225"/>
      <c r="P353" s="225"/>
      <c r="Q353" s="225"/>
      <c r="R353" s="225"/>
      <c r="S353" s="225"/>
      <c r="T353" s="226"/>
      <c r="AT353" s="227" t="s">
        <v>224</v>
      </c>
      <c r="AU353" s="227" t="s">
        <v>86</v>
      </c>
      <c r="AV353" s="14" t="s">
        <v>86</v>
      </c>
      <c r="AW353" s="14" t="s">
        <v>32</v>
      </c>
      <c r="AX353" s="14" t="s">
        <v>84</v>
      </c>
      <c r="AY353" s="227" t="s">
        <v>215</v>
      </c>
    </row>
    <row r="354" spans="1:65" s="2" customFormat="1" ht="24.2" customHeight="1">
      <c r="A354" s="35"/>
      <c r="B354" s="36"/>
      <c r="C354" s="193" t="s">
        <v>498</v>
      </c>
      <c r="D354" s="193" t="s">
        <v>217</v>
      </c>
      <c r="E354" s="194" t="s">
        <v>499</v>
      </c>
      <c r="F354" s="195" t="s">
        <v>500</v>
      </c>
      <c r="G354" s="196" t="s">
        <v>365</v>
      </c>
      <c r="H354" s="197">
        <v>2134.399</v>
      </c>
      <c r="I354" s="198"/>
      <c r="J354" s="199">
        <f>ROUND(I354*H354,2)</f>
        <v>0</v>
      </c>
      <c r="K354" s="195" t="s">
        <v>231</v>
      </c>
      <c r="L354" s="40"/>
      <c r="M354" s="200" t="s">
        <v>1</v>
      </c>
      <c r="N354" s="201" t="s">
        <v>42</v>
      </c>
      <c r="O354" s="72"/>
      <c r="P354" s="202">
        <f>O354*H354</f>
        <v>0</v>
      </c>
      <c r="Q354" s="202">
        <v>0</v>
      </c>
      <c r="R354" s="202">
        <f>Q354*H354</f>
        <v>0</v>
      </c>
      <c r="S354" s="202">
        <v>0</v>
      </c>
      <c r="T354" s="203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04" t="s">
        <v>222</v>
      </c>
      <c r="AT354" s="204" t="s">
        <v>217</v>
      </c>
      <c r="AU354" s="204" t="s">
        <v>86</v>
      </c>
      <c r="AY354" s="18" t="s">
        <v>215</v>
      </c>
      <c r="BE354" s="205">
        <f>IF(N354="základní",J354,0)</f>
        <v>0</v>
      </c>
      <c r="BF354" s="205">
        <f>IF(N354="snížená",J354,0)</f>
        <v>0</v>
      </c>
      <c r="BG354" s="205">
        <f>IF(N354="zákl. přenesená",J354,0)</f>
        <v>0</v>
      </c>
      <c r="BH354" s="205">
        <f>IF(N354="sníž. přenesená",J354,0)</f>
        <v>0</v>
      </c>
      <c r="BI354" s="205">
        <f>IF(N354="nulová",J354,0)</f>
        <v>0</v>
      </c>
      <c r="BJ354" s="18" t="s">
        <v>84</v>
      </c>
      <c r="BK354" s="205">
        <f>ROUND(I354*H354,2)</f>
        <v>0</v>
      </c>
      <c r="BL354" s="18" t="s">
        <v>222</v>
      </c>
      <c r="BM354" s="204" t="s">
        <v>501</v>
      </c>
    </row>
    <row r="355" spans="2:51" s="14" customFormat="1" ht="11.25">
      <c r="B355" s="217"/>
      <c r="C355" s="218"/>
      <c r="D355" s="208" t="s">
        <v>224</v>
      </c>
      <c r="E355" s="219" t="s">
        <v>1</v>
      </c>
      <c r="F355" s="220" t="s">
        <v>502</v>
      </c>
      <c r="G355" s="218"/>
      <c r="H355" s="221">
        <v>3007.856</v>
      </c>
      <c r="I355" s="222"/>
      <c r="J355" s="218"/>
      <c r="K355" s="218"/>
      <c r="L355" s="223"/>
      <c r="M355" s="224"/>
      <c r="N355" s="225"/>
      <c r="O355" s="225"/>
      <c r="P355" s="225"/>
      <c r="Q355" s="225"/>
      <c r="R355" s="225"/>
      <c r="S355" s="225"/>
      <c r="T355" s="226"/>
      <c r="AT355" s="227" t="s">
        <v>224</v>
      </c>
      <c r="AU355" s="227" t="s">
        <v>86</v>
      </c>
      <c r="AV355" s="14" t="s">
        <v>86</v>
      </c>
      <c r="AW355" s="14" t="s">
        <v>32</v>
      </c>
      <c r="AX355" s="14" t="s">
        <v>77</v>
      </c>
      <c r="AY355" s="227" t="s">
        <v>215</v>
      </c>
    </row>
    <row r="356" spans="2:51" s="13" customFormat="1" ht="11.25">
      <c r="B356" s="206"/>
      <c r="C356" s="207"/>
      <c r="D356" s="208" t="s">
        <v>224</v>
      </c>
      <c r="E356" s="209" t="s">
        <v>1</v>
      </c>
      <c r="F356" s="210" t="s">
        <v>503</v>
      </c>
      <c r="G356" s="207"/>
      <c r="H356" s="209" t="s">
        <v>1</v>
      </c>
      <c r="I356" s="211"/>
      <c r="J356" s="207"/>
      <c r="K356" s="207"/>
      <c r="L356" s="212"/>
      <c r="M356" s="213"/>
      <c r="N356" s="214"/>
      <c r="O356" s="214"/>
      <c r="P356" s="214"/>
      <c r="Q356" s="214"/>
      <c r="R356" s="214"/>
      <c r="S356" s="214"/>
      <c r="T356" s="215"/>
      <c r="AT356" s="216" t="s">
        <v>224</v>
      </c>
      <c r="AU356" s="216" t="s">
        <v>86</v>
      </c>
      <c r="AV356" s="13" t="s">
        <v>84</v>
      </c>
      <c r="AW356" s="13" t="s">
        <v>32</v>
      </c>
      <c r="AX356" s="13" t="s">
        <v>77</v>
      </c>
      <c r="AY356" s="216" t="s">
        <v>215</v>
      </c>
    </row>
    <row r="357" spans="2:51" s="14" customFormat="1" ht="11.25">
      <c r="B357" s="217"/>
      <c r="C357" s="218"/>
      <c r="D357" s="208" t="s">
        <v>224</v>
      </c>
      <c r="E357" s="219" t="s">
        <v>1</v>
      </c>
      <c r="F357" s="220" t="s">
        <v>504</v>
      </c>
      <c r="G357" s="218"/>
      <c r="H357" s="221">
        <v>-1.627</v>
      </c>
      <c r="I357" s="222"/>
      <c r="J357" s="218"/>
      <c r="K357" s="218"/>
      <c r="L357" s="223"/>
      <c r="M357" s="224"/>
      <c r="N357" s="225"/>
      <c r="O357" s="225"/>
      <c r="P357" s="225"/>
      <c r="Q357" s="225"/>
      <c r="R357" s="225"/>
      <c r="S357" s="225"/>
      <c r="T357" s="226"/>
      <c r="AT357" s="227" t="s">
        <v>224</v>
      </c>
      <c r="AU357" s="227" t="s">
        <v>86</v>
      </c>
      <c r="AV357" s="14" t="s">
        <v>86</v>
      </c>
      <c r="AW357" s="14" t="s">
        <v>32</v>
      </c>
      <c r="AX357" s="14" t="s">
        <v>77</v>
      </c>
      <c r="AY357" s="227" t="s">
        <v>215</v>
      </c>
    </row>
    <row r="358" spans="2:51" s="14" customFormat="1" ht="11.25">
      <c r="B358" s="217"/>
      <c r="C358" s="218"/>
      <c r="D358" s="208" t="s">
        <v>224</v>
      </c>
      <c r="E358" s="219" t="s">
        <v>1</v>
      </c>
      <c r="F358" s="220" t="s">
        <v>505</v>
      </c>
      <c r="G358" s="218"/>
      <c r="H358" s="221">
        <v>-413.909</v>
      </c>
      <c r="I358" s="222"/>
      <c r="J358" s="218"/>
      <c r="K358" s="218"/>
      <c r="L358" s="223"/>
      <c r="M358" s="224"/>
      <c r="N358" s="225"/>
      <c r="O358" s="225"/>
      <c r="P358" s="225"/>
      <c r="Q358" s="225"/>
      <c r="R358" s="225"/>
      <c r="S358" s="225"/>
      <c r="T358" s="226"/>
      <c r="AT358" s="227" t="s">
        <v>224</v>
      </c>
      <c r="AU358" s="227" t="s">
        <v>86</v>
      </c>
      <c r="AV358" s="14" t="s">
        <v>86</v>
      </c>
      <c r="AW358" s="14" t="s">
        <v>32</v>
      </c>
      <c r="AX358" s="14" t="s">
        <v>77</v>
      </c>
      <c r="AY358" s="227" t="s">
        <v>215</v>
      </c>
    </row>
    <row r="359" spans="2:51" s="14" customFormat="1" ht="11.25">
      <c r="B359" s="217"/>
      <c r="C359" s="218"/>
      <c r="D359" s="208" t="s">
        <v>224</v>
      </c>
      <c r="E359" s="219" t="s">
        <v>1</v>
      </c>
      <c r="F359" s="220" t="s">
        <v>506</v>
      </c>
      <c r="G359" s="218"/>
      <c r="H359" s="221">
        <v>-54.213</v>
      </c>
      <c r="I359" s="222"/>
      <c r="J359" s="218"/>
      <c r="K359" s="218"/>
      <c r="L359" s="223"/>
      <c r="M359" s="224"/>
      <c r="N359" s="225"/>
      <c r="O359" s="225"/>
      <c r="P359" s="225"/>
      <c r="Q359" s="225"/>
      <c r="R359" s="225"/>
      <c r="S359" s="225"/>
      <c r="T359" s="226"/>
      <c r="AT359" s="227" t="s">
        <v>224</v>
      </c>
      <c r="AU359" s="227" t="s">
        <v>86</v>
      </c>
      <c r="AV359" s="14" t="s">
        <v>86</v>
      </c>
      <c r="AW359" s="14" t="s">
        <v>32</v>
      </c>
      <c r="AX359" s="14" t="s">
        <v>77</v>
      </c>
      <c r="AY359" s="227" t="s">
        <v>215</v>
      </c>
    </row>
    <row r="360" spans="2:51" s="13" customFormat="1" ht="11.25">
      <c r="B360" s="206"/>
      <c r="C360" s="207"/>
      <c r="D360" s="208" t="s">
        <v>224</v>
      </c>
      <c r="E360" s="209" t="s">
        <v>1</v>
      </c>
      <c r="F360" s="210" t="s">
        <v>507</v>
      </c>
      <c r="G360" s="207"/>
      <c r="H360" s="209" t="s">
        <v>1</v>
      </c>
      <c r="I360" s="211"/>
      <c r="J360" s="207"/>
      <c r="K360" s="207"/>
      <c r="L360" s="212"/>
      <c r="M360" s="213"/>
      <c r="N360" s="214"/>
      <c r="O360" s="214"/>
      <c r="P360" s="214"/>
      <c r="Q360" s="214"/>
      <c r="R360" s="214"/>
      <c r="S360" s="214"/>
      <c r="T360" s="215"/>
      <c r="AT360" s="216" t="s">
        <v>224</v>
      </c>
      <c r="AU360" s="216" t="s">
        <v>86</v>
      </c>
      <c r="AV360" s="13" t="s">
        <v>84</v>
      </c>
      <c r="AW360" s="13" t="s">
        <v>32</v>
      </c>
      <c r="AX360" s="13" t="s">
        <v>77</v>
      </c>
      <c r="AY360" s="216" t="s">
        <v>215</v>
      </c>
    </row>
    <row r="361" spans="2:51" s="14" customFormat="1" ht="11.25">
      <c r="B361" s="217"/>
      <c r="C361" s="218"/>
      <c r="D361" s="208" t="s">
        <v>224</v>
      </c>
      <c r="E361" s="219" t="s">
        <v>1</v>
      </c>
      <c r="F361" s="220" t="s">
        <v>508</v>
      </c>
      <c r="G361" s="218"/>
      <c r="H361" s="221">
        <v>-96.226</v>
      </c>
      <c r="I361" s="222"/>
      <c r="J361" s="218"/>
      <c r="K361" s="218"/>
      <c r="L361" s="223"/>
      <c r="M361" s="224"/>
      <c r="N361" s="225"/>
      <c r="O361" s="225"/>
      <c r="P361" s="225"/>
      <c r="Q361" s="225"/>
      <c r="R361" s="225"/>
      <c r="S361" s="225"/>
      <c r="T361" s="226"/>
      <c r="AT361" s="227" t="s">
        <v>224</v>
      </c>
      <c r="AU361" s="227" t="s">
        <v>86</v>
      </c>
      <c r="AV361" s="14" t="s">
        <v>86</v>
      </c>
      <c r="AW361" s="14" t="s">
        <v>32</v>
      </c>
      <c r="AX361" s="14" t="s">
        <v>77</v>
      </c>
      <c r="AY361" s="227" t="s">
        <v>215</v>
      </c>
    </row>
    <row r="362" spans="2:51" s="13" customFormat="1" ht="11.25">
      <c r="B362" s="206"/>
      <c r="C362" s="207"/>
      <c r="D362" s="208" t="s">
        <v>224</v>
      </c>
      <c r="E362" s="209" t="s">
        <v>1</v>
      </c>
      <c r="F362" s="210" t="s">
        <v>509</v>
      </c>
      <c r="G362" s="207"/>
      <c r="H362" s="209" t="s">
        <v>1</v>
      </c>
      <c r="I362" s="211"/>
      <c r="J362" s="207"/>
      <c r="K362" s="207"/>
      <c r="L362" s="212"/>
      <c r="M362" s="213"/>
      <c r="N362" s="214"/>
      <c r="O362" s="214"/>
      <c r="P362" s="214"/>
      <c r="Q362" s="214"/>
      <c r="R362" s="214"/>
      <c r="S362" s="214"/>
      <c r="T362" s="215"/>
      <c r="AT362" s="216" t="s">
        <v>224</v>
      </c>
      <c r="AU362" s="216" t="s">
        <v>86</v>
      </c>
      <c r="AV362" s="13" t="s">
        <v>84</v>
      </c>
      <c r="AW362" s="13" t="s">
        <v>32</v>
      </c>
      <c r="AX362" s="13" t="s">
        <v>77</v>
      </c>
      <c r="AY362" s="216" t="s">
        <v>215</v>
      </c>
    </row>
    <row r="363" spans="2:51" s="13" customFormat="1" ht="11.25">
      <c r="B363" s="206"/>
      <c r="C363" s="207"/>
      <c r="D363" s="208" t="s">
        <v>224</v>
      </c>
      <c r="E363" s="209" t="s">
        <v>1</v>
      </c>
      <c r="F363" s="210" t="s">
        <v>510</v>
      </c>
      <c r="G363" s="207"/>
      <c r="H363" s="209" t="s">
        <v>1</v>
      </c>
      <c r="I363" s="211"/>
      <c r="J363" s="207"/>
      <c r="K363" s="207"/>
      <c r="L363" s="212"/>
      <c r="M363" s="213"/>
      <c r="N363" s="214"/>
      <c r="O363" s="214"/>
      <c r="P363" s="214"/>
      <c r="Q363" s="214"/>
      <c r="R363" s="214"/>
      <c r="S363" s="214"/>
      <c r="T363" s="215"/>
      <c r="AT363" s="216" t="s">
        <v>224</v>
      </c>
      <c r="AU363" s="216" t="s">
        <v>86</v>
      </c>
      <c r="AV363" s="13" t="s">
        <v>84</v>
      </c>
      <c r="AW363" s="13" t="s">
        <v>32</v>
      </c>
      <c r="AX363" s="13" t="s">
        <v>77</v>
      </c>
      <c r="AY363" s="216" t="s">
        <v>215</v>
      </c>
    </row>
    <row r="364" spans="2:51" s="14" customFormat="1" ht="11.25">
      <c r="B364" s="217"/>
      <c r="C364" s="218"/>
      <c r="D364" s="208" t="s">
        <v>224</v>
      </c>
      <c r="E364" s="219" t="s">
        <v>1</v>
      </c>
      <c r="F364" s="220" t="s">
        <v>511</v>
      </c>
      <c r="G364" s="218"/>
      <c r="H364" s="221">
        <v>-22.081</v>
      </c>
      <c r="I364" s="222"/>
      <c r="J364" s="218"/>
      <c r="K364" s="218"/>
      <c r="L364" s="223"/>
      <c r="M364" s="224"/>
      <c r="N364" s="225"/>
      <c r="O364" s="225"/>
      <c r="P364" s="225"/>
      <c r="Q364" s="225"/>
      <c r="R364" s="225"/>
      <c r="S364" s="225"/>
      <c r="T364" s="226"/>
      <c r="AT364" s="227" t="s">
        <v>224</v>
      </c>
      <c r="AU364" s="227" t="s">
        <v>86</v>
      </c>
      <c r="AV364" s="14" t="s">
        <v>86</v>
      </c>
      <c r="AW364" s="14" t="s">
        <v>32</v>
      </c>
      <c r="AX364" s="14" t="s">
        <v>77</v>
      </c>
      <c r="AY364" s="227" t="s">
        <v>215</v>
      </c>
    </row>
    <row r="365" spans="2:51" s="13" customFormat="1" ht="11.25">
      <c r="B365" s="206"/>
      <c r="C365" s="207"/>
      <c r="D365" s="208" t="s">
        <v>224</v>
      </c>
      <c r="E365" s="209" t="s">
        <v>1</v>
      </c>
      <c r="F365" s="210" t="s">
        <v>512</v>
      </c>
      <c r="G365" s="207"/>
      <c r="H365" s="209" t="s">
        <v>1</v>
      </c>
      <c r="I365" s="211"/>
      <c r="J365" s="207"/>
      <c r="K365" s="207"/>
      <c r="L365" s="212"/>
      <c r="M365" s="213"/>
      <c r="N365" s="214"/>
      <c r="O365" s="214"/>
      <c r="P365" s="214"/>
      <c r="Q365" s="214"/>
      <c r="R365" s="214"/>
      <c r="S365" s="214"/>
      <c r="T365" s="215"/>
      <c r="AT365" s="216" t="s">
        <v>224</v>
      </c>
      <c r="AU365" s="216" t="s">
        <v>86</v>
      </c>
      <c r="AV365" s="13" t="s">
        <v>84</v>
      </c>
      <c r="AW365" s="13" t="s">
        <v>32</v>
      </c>
      <c r="AX365" s="13" t="s">
        <v>77</v>
      </c>
      <c r="AY365" s="216" t="s">
        <v>215</v>
      </c>
    </row>
    <row r="366" spans="2:51" s="14" customFormat="1" ht="11.25">
      <c r="B366" s="217"/>
      <c r="C366" s="218"/>
      <c r="D366" s="208" t="s">
        <v>224</v>
      </c>
      <c r="E366" s="219" t="s">
        <v>1</v>
      </c>
      <c r="F366" s="220" t="s">
        <v>513</v>
      </c>
      <c r="G366" s="218"/>
      <c r="H366" s="221">
        <v>-29.924</v>
      </c>
      <c r="I366" s="222"/>
      <c r="J366" s="218"/>
      <c r="K366" s="218"/>
      <c r="L366" s="223"/>
      <c r="M366" s="224"/>
      <c r="N366" s="225"/>
      <c r="O366" s="225"/>
      <c r="P366" s="225"/>
      <c r="Q366" s="225"/>
      <c r="R366" s="225"/>
      <c r="S366" s="225"/>
      <c r="T366" s="226"/>
      <c r="AT366" s="227" t="s">
        <v>224</v>
      </c>
      <c r="AU366" s="227" t="s">
        <v>86</v>
      </c>
      <c r="AV366" s="14" t="s">
        <v>86</v>
      </c>
      <c r="AW366" s="14" t="s">
        <v>32</v>
      </c>
      <c r="AX366" s="14" t="s">
        <v>77</v>
      </c>
      <c r="AY366" s="227" t="s">
        <v>215</v>
      </c>
    </row>
    <row r="367" spans="2:51" s="13" customFormat="1" ht="11.25">
      <c r="B367" s="206"/>
      <c r="C367" s="207"/>
      <c r="D367" s="208" t="s">
        <v>224</v>
      </c>
      <c r="E367" s="209" t="s">
        <v>1</v>
      </c>
      <c r="F367" s="210" t="s">
        <v>514</v>
      </c>
      <c r="G367" s="207"/>
      <c r="H367" s="209" t="s">
        <v>1</v>
      </c>
      <c r="I367" s="211"/>
      <c r="J367" s="207"/>
      <c r="K367" s="207"/>
      <c r="L367" s="212"/>
      <c r="M367" s="213"/>
      <c r="N367" s="214"/>
      <c r="O367" s="214"/>
      <c r="P367" s="214"/>
      <c r="Q367" s="214"/>
      <c r="R367" s="214"/>
      <c r="S367" s="214"/>
      <c r="T367" s="215"/>
      <c r="AT367" s="216" t="s">
        <v>224</v>
      </c>
      <c r="AU367" s="216" t="s">
        <v>86</v>
      </c>
      <c r="AV367" s="13" t="s">
        <v>84</v>
      </c>
      <c r="AW367" s="13" t="s">
        <v>32</v>
      </c>
      <c r="AX367" s="13" t="s">
        <v>77</v>
      </c>
      <c r="AY367" s="216" t="s">
        <v>215</v>
      </c>
    </row>
    <row r="368" spans="2:51" s="14" customFormat="1" ht="11.25">
      <c r="B368" s="217"/>
      <c r="C368" s="218"/>
      <c r="D368" s="208" t="s">
        <v>224</v>
      </c>
      <c r="E368" s="219" t="s">
        <v>1</v>
      </c>
      <c r="F368" s="220" t="s">
        <v>515</v>
      </c>
      <c r="G368" s="218"/>
      <c r="H368" s="221">
        <v>-10.759</v>
      </c>
      <c r="I368" s="222"/>
      <c r="J368" s="218"/>
      <c r="K368" s="218"/>
      <c r="L368" s="223"/>
      <c r="M368" s="224"/>
      <c r="N368" s="225"/>
      <c r="O368" s="225"/>
      <c r="P368" s="225"/>
      <c r="Q368" s="225"/>
      <c r="R368" s="225"/>
      <c r="S368" s="225"/>
      <c r="T368" s="226"/>
      <c r="AT368" s="227" t="s">
        <v>224</v>
      </c>
      <c r="AU368" s="227" t="s">
        <v>86</v>
      </c>
      <c r="AV368" s="14" t="s">
        <v>86</v>
      </c>
      <c r="AW368" s="14" t="s">
        <v>32</v>
      </c>
      <c r="AX368" s="14" t="s">
        <v>77</v>
      </c>
      <c r="AY368" s="227" t="s">
        <v>215</v>
      </c>
    </row>
    <row r="369" spans="2:51" s="13" customFormat="1" ht="11.25">
      <c r="B369" s="206"/>
      <c r="C369" s="207"/>
      <c r="D369" s="208" t="s">
        <v>224</v>
      </c>
      <c r="E369" s="209" t="s">
        <v>1</v>
      </c>
      <c r="F369" s="210" t="s">
        <v>516</v>
      </c>
      <c r="G369" s="207"/>
      <c r="H369" s="209" t="s">
        <v>1</v>
      </c>
      <c r="I369" s="211"/>
      <c r="J369" s="207"/>
      <c r="K369" s="207"/>
      <c r="L369" s="212"/>
      <c r="M369" s="213"/>
      <c r="N369" s="214"/>
      <c r="O369" s="214"/>
      <c r="P369" s="214"/>
      <c r="Q369" s="214"/>
      <c r="R369" s="214"/>
      <c r="S369" s="214"/>
      <c r="T369" s="215"/>
      <c r="AT369" s="216" t="s">
        <v>224</v>
      </c>
      <c r="AU369" s="216" t="s">
        <v>86</v>
      </c>
      <c r="AV369" s="13" t="s">
        <v>84</v>
      </c>
      <c r="AW369" s="13" t="s">
        <v>32</v>
      </c>
      <c r="AX369" s="13" t="s">
        <v>77</v>
      </c>
      <c r="AY369" s="216" t="s">
        <v>215</v>
      </c>
    </row>
    <row r="370" spans="2:51" s="14" customFormat="1" ht="11.25">
      <c r="B370" s="217"/>
      <c r="C370" s="218"/>
      <c r="D370" s="208" t="s">
        <v>224</v>
      </c>
      <c r="E370" s="219" t="s">
        <v>1</v>
      </c>
      <c r="F370" s="220" t="s">
        <v>517</v>
      </c>
      <c r="G370" s="218"/>
      <c r="H370" s="221">
        <v>-20</v>
      </c>
      <c r="I370" s="222"/>
      <c r="J370" s="218"/>
      <c r="K370" s="218"/>
      <c r="L370" s="223"/>
      <c r="M370" s="224"/>
      <c r="N370" s="225"/>
      <c r="O370" s="225"/>
      <c r="P370" s="225"/>
      <c r="Q370" s="225"/>
      <c r="R370" s="225"/>
      <c r="S370" s="225"/>
      <c r="T370" s="226"/>
      <c r="AT370" s="227" t="s">
        <v>224</v>
      </c>
      <c r="AU370" s="227" t="s">
        <v>86</v>
      </c>
      <c r="AV370" s="14" t="s">
        <v>86</v>
      </c>
      <c r="AW370" s="14" t="s">
        <v>32</v>
      </c>
      <c r="AX370" s="14" t="s">
        <v>77</v>
      </c>
      <c r="AY370" s="227" t="s">
        <v>215</v>
      </c>
    </row>
    <row r="371" spans="2:51" s="14" customFormat="1" ht="11.25">
      <c r="B371" s="217"/>
      <c r="C371" s="218"/>
      <c r="D371" s="208" t="s">
        <v>224</v>
      </c>
      <c r="E371" s="219" t="s">
        <v>1</v>
      </c>
      <c r="F371" s="220" t="s">
        <v>518</v>
      </c>
      <c r="G371" s="218"/>
      <c r="H371" s="221">
        <v>-15.928</v>
      </c>
      <c r="I371" s="222"/>
      <c r="J371" s="218"/>
      <c r="K371" s="218"/>
      <c r="L371" s="223"/>
      <c r="M371" s="224"/>
      <c r="N371" s="225"/>
      <c r="O371" s="225"/>
      <c r="P371" s="225"/>
      <c r="Q371" s="225"/>
      <c r="R371" s="225"/>
      <c r="S371" s="225"/>
      <c r="T371" s="226"/>
      <c r="AT371" s="227" t="s">
        <v>224</v>
      </c>
      <c r="AU371" s="227" t="s">
        <v>86</v>
      </c>
      <c r="AV371" s="14" t="s">
        <v>86</v>
      </c>
      <c r="AW371" s="14" t="s">
        <v>32</v>
      </c>
      <c r="AX371" s="14" t="s">
        <v>77</v>
      </c>
      <c r="AY371" s="227" t="s">
        <v>215</v>
      </c>
    </row>
    <row r="372" spans="2:51" s="13" customFormat="1" ht="11.25">
      <c r="B372" s="206"/>
      <c r="C372" s="207"/>
      <c r="D372" s="208" t="s">
        <v>224</v>
      </c>
      <c r="E372" s="209" t="s">
        <v>1</v>
      </c>
      <c r="F372" s="210" t="s">
        <v>519</v>
      </c>
      <c r="G372" s="207"/>
      <c r="H372" s="209" t="s">
        <v>1</v>
      </c>
      <c r="I372" s="211"/>
      <c r="J372" s="207"/>
      <c r="K372" s="207"/>
      <c r="L372" s="212"/>
      <c r="M372" s="213"/>
      <c r="N372" s="214"/>
      <c r="O372" s="214"/>
      <c r="P372" s="214"/>
      <c r="Q372" s="214"/>
      <c r="R372" s="214"/>
      <c r="S372" s="214"/>
      <c r="T372" s="215"/>
      <c r="AT372" s="216" t="s">
        <v>224</v>
      </c>
      <c r="AU372" s="216" t="s">
        <v>86</v>
      </c>
      <c r="AV372" s="13" t="s">
        <v>84</v>
      </c>
      <c r="AW372" s="13" t="s">
        <v>32</v>
      </c>
      <c r="AX372" s="13" t="s">
        <v>77</v>
      </c>
      <c r="AY372" s="216" t="s">
        <v>215</v>
      </c>
    </row>
    <row r="373" spans="2:51" s="14" customFormat="1" ht="11.25">
      <c r="B373" s="217"/>
      <c r="C373" s="218"/>
      <c r="D373" s="208" t="s">
        <v>224</v>
      </c>
      <c r="E373" s="219" t="s">
        <v>1</v>
      </c>
      <c r="F373" s="220" t="s">
        <v>520</v>
      </c>
      <c r="G373" s="218"/>
      <c r="H373" s="221">
        <v>-32.908</v>
      </c>
      <c r="I373" s="222"/>
      <c r="J373" s="218"/>
      <c r="K373" s="218"/>
      <c r="L373" s="223"/>
      <c r="M373" s="224"/>
      <c r="N373" s="225"/>
      <c r="O373" s="225"/>
      <c r="P373" s="225"/>
      <c r="Q373" s="225"/>
      <c r="R373" s="225"/>
      <c r="S373" s="225"/>
      <c r="T373" s="226"/>
      <c r="AT373" s="227" t="s">
        <v>224</v>
      </c>
      <c r="AU373" s="227" t="s">
        <v>86</v>
      </c>
      <c r="AV373" s="14" t="s">
        <v>86</v>
      </c>
      <c r="AW373" s="14" t="s">
        <v>32</v>
      </c>
      <c r="AX373" s="14" t="s">
        <v>77</v>
      </c>
      <c r="AY373" s="227" t="s">
        <v>215</v>
      </c>
    </row>
    <row r="374" spans="2:51" s="14" customFormat="1" ht="11.25">
      <c r="B374" s="217"/>
      <c r="C374" s="218"/>
      <c r="D374" s="208" t="s">
        <v>224</v>
      </c>
      <c r="E374" s="219" t="s">
        <v>1</v>
      </c>
      <c r="F374" s="220" t="s">
        <v>521</v>
      </c>
      <c r="G374" s="218"/>
      <c r="H374" s="221">
        <v>-10.491</v>
      </c>
      <c r="I374" s="222"/>
      <c r="J374" s="218"/>
      <c r="K374" s="218"/>
      <c r="L374" s="223"/>
      <c r="M374" s="224"/>
      <c r="N374" s="225"/>
      <c r="O374" s="225"/>
      <c r="P374" s="225"/>
      <c r="Q374" s="225"/>
      <c r="R374" s="225"/>
      <c r="S374" s="225"/>
      <c r="T374" s="226"/>
      <c r="AT374" s="227" t="s">
        <v>224</v>
      </c>
      <c r="AU374" s="227" t="s">
        <v>86</v>
      </c>
      <c r="AV374" s="14" t="s">
        <v>86</v>
      </c>
      <c r="AW374" s="14" t="s">
        <v>32</v>
      </c>
      <c r="AX374" s="14" t="s">
        <v>77</v>
      </c>
      <c r="AY374" s="227" t="s">
        <v>215</v>
      </c>
    </row>
    <row r="375" spans="2:51" s="13" customFormat="1" ht="11.25">
      <c r="B375" s="206"/>
      <c r="C375" s="207"/>
      <c r="D375" s="208" t="s">
        <v>224</v>
      </c>
      <c r="E375" s="209" t="s">
        <v>1</v>
      </c>
      <c r="F375" s="210" t="s">
        <v>522</v>
      </c>
      <c r="G375" s="207"/>
      <c r="H375" s="209" t="s">
        <v>1</v>
      </c>
      <c r="I375" s="211"/>
      <c r="J375" s="207"/>
      <c r="K375" s="207"/>
      <c r="L375" s="212"/>
      <c r="M375" s="213"/>
      <c r="N375" s="214"/>
      <c r="O375" s="214"/>
      <c r="P375" s="214"/>
      <c r="Q375" s="214"/>
      <c r="R375" s="214"/>
      <c r="S375" s="214"/>
      <c r="T375" s="215"/>
      <c r="AT375" s="216" t="s">
        <v>224</v>
      </c>
      <c r="AU375" s="216" t="s">
        <v>86</v>
      </c>
      <c r="AV375" s="13" t="s">
        <v>84</v>
      </c>
      <c r="AW375" s="13" t="s">
        <v>32</v>
      </c>
      <c r="AX375" s="13" t="s">
        <v>77</v>
      </c>
      <c r="AY375" s="216" t="s">
        <v>215</v>
      </c>
    </row>
    <row r="376" spans="2:51" s="14" customFormat="1" ht="33.75">
      <c r="B376" s="217"/>
      <c r="C376" s="218"/>
      <c r="D376" s="208" t="s">
        <v>224</v>
      </c>
      <c r="E376" s="219" t="s">
        <v>1</v>
      </c>
      <c r="F376" s="220" t="s">
        <v>523</v>
      </c>
      <c r="G376" s="218"/>
      <c r="H376" s="221">
        <v>-0.632</v>
      </c>
      <c r="I376" s="222"/>
      <c r="J376" s="218"/>
      <c r="K376" s="218"/>
      <c r="L376" s="223"/>
      <c r="M376" s="224"/>
      <c r="N376" s="225"/>
      <c r="O376" s="225"/>
      <c r="P376" s="225"/>
      <c r="Q376" s="225"/>
      <c r="R376" s="225"/>
      <c r="S376" s="225"/>
      <c r="T376" s="226"/>
      <c r="AT376" s="227" t="s">
        <v>224</v>
      </c>
      <c r="AU376" s="227" t="s">
        <v>86</v>
      </c>
      <c r="AV376" s="14" t="s">
        <v>86</v>
      </c>
      <c r="AW376" s="14" t="s">
        <v>32</v>
      </c>
      <c r="AX376" s="14" t="s">
        <v>77</v>
      </c>
      <c r="AY376" s="227" t="s">
        <v>215</v>
      </c>
    </row>
    <row r="377" spans="2:51" s="13" customFormat="1" ht="11.25">
      <c r="B377" s="206"/>
      <c r="C377" s="207"/>
      <c r="D377" s="208" t="s">
        <v>224</v>
      </c>
      <c r="E377" s="209" t="s">
        <v>1</v>
      </c>
      <c r="F377" s="210" t="s">
        <v>524</v>
      </c>
      <c r="G377" s="207"/>
      <c r="H377" s="209" t="s">
        <v>1</v>
      </c>
      <c r="I377" s="211"/>
      <c r="J377" s="207"/>
      <c r="K377" s="207"/>
      <c r="L377" s="212"/>
      <c r="M377" s="213"/>
      <c r="N377" s="214"/>
      <c r="O377" s="214"/>
      <c r="P377" s="214"/>
      <c r="Q377" s="214"/>
      <c r="R377" s="214"/>
      <c r="S377" s="214"/>
      <c r="T377" s="215"/>
      <c r="AT377" s="216" t="s">
        <v>224</v>
      </c>
      <c r="AU377" s="216" t="s">
        <v>86</v>
      </c>
      <c r="AV377" s="13" t="s">
        <v>84</v>
      </c>
      <c r="AW377" s="13" t="s">
        <v>32</v>
      </c>
      <c r="AX377" s="13" t="s">
        <v>77</v>
      </c>
      <c r="AY377" s="216" t="s">
        <v>215</v>
      </c>
    </row>
    <row r="378" spans="2:51" s="14" customFormat="1" ht="11.25">
      <c r="B378" s="217"/>
      <c r="C378" s="218"/>
      <c r="D378" s="208" t="s">
        <v>224</v>
      </c>
      <c r="E378" s="219" t="s">
        <v>1</v>
      </c>
      <c r="F378" s="220" t="s">
        <v>525</v>
      </c>
      <c r="G378" s="218"/>
      <c r="H378" s="221">
        <v>-164.759</v>
      </c>
      <c r="I378" s="222"/>
      <c r="J378" s="218"/>
      <c r="K378" s="218"/>
      <c r="L378" s="223"/>
      <c r="M378" s="224"/>
      <c r="N378" s="225"/>
      <c r="O378" s="225"/>
      <c r="P378" s="225"/>
      <c r="Q378" s="225"/>
      <c r="R378" s="225"/>
      <c r="S378" s="225"/>
      <c r="T378" s="226"/>
      <c r="AT378" s="227" t="s">
        <v>224</v>
      </c>
      <c r="AU378" s="227" t="s">
        <v>86</v>
      </c>
      <c r="AV378" s="14" t="s">
        <v>86</v>
      </c>
      <c r="AW378" s="14" t="s">
        <v>32</v>
      </c>
      <c r="AX378" s="14" t="s">
        <v>77</v>
      </c>
      <c r="AY378" s="227" t="s">
        <v>215</v>
      </c>
    </row>
    <row r="379" spans="2:51" s="15" customFormat="1" ht="11.25">
      <c r="B379" s="228"/>
      <c r="C379" s="229"/>
      <c r="D379" s="208" t="s">
        <v>224</v>
      </c>
      <c r="E379" s="230" t="s">
        <v>185</v>
      </c>
      <c r="F379" s="231" t="s">
        <v>227</v>
      </c>
      <c r="G379" s="229"/>
      <c r="H379" s="232">
        <v>2134.399</v>
      </c>
      <c r="I379" s="233"/>
      <c r="J379" s="229"/>
      <c r="K379" s="229"/>
      <c r="L379" s="234"/>
      <c r="M379" s="235"/>
      <c r="N379" s="236"/>
      <c r="O379" s="236"/>
      <c r="P379" s="236"/>
      <c r="Q379" s="236"/>
      <c r="R379" s="236"/>
      <c r="S379" s="236"/>
      <c r="T379" s="237"/>
      <c r="AT379" s="238" t="s">
        <v>224</v>
      </c>
      <c r="AU379" s="238" t="s">
        <v>86</v>
      </c>
      <c r="AV379" s="15" t="s">
        <v>222</v>
      </c>
      <c r="AW379" s="15" t="s">
        <v>32</v>
      </c>
      <c r="AX379" s="15" t="s">
        <v>84</v>
      </c>
      <c r="AY379" s="238" t="s">
        <v>215</v>
      </c>
    </row>
    <row r="380" spans="1:65" s="2" customFormat="1" ht="24.2" customHeight="1">
      <c r="A380" s="35"/>
      <c r="B380" s="36"/>
      <c r="C380" s="250" t="s">
        <v>526</v>
      </c>
      <c r="D380" s="250" t="s">
        <v>527</v>
      </c>
      <c r="E380" s="251" t="s">
        <v>528</v>
      </c>
      <c r="F380" s="252" t="s">
        <v>529</v>
      </c>
      <c r="G380" s="253" t="s">
        <v>272</v>
      </c>
      <c r="H380" s="254">
        <v>4048.955</v>
      </c>
      <c r="I380" s="255"/>
      <c r="J380" s="256">
        <f>ROUND(I380*H380,2)</f>
        <v>0</v>
      </c>
      <c r="K380" s="252" t="s">
        <v>221</v>
      </c>
      <c r="L380" s="257"/>
      <c r="M380" s="258" t="s">
        <v>1</v>
      </c>
      <c r="N380" s="259" t="s">
        <v>42</v>
      </c>
      <c r="O380" s="72"/>
      <c r="P380" s="202">
        <f>O380*H380</f>
        <v>0</v>
      </c>
      <c r="Q380" s="202">
        <v>0</v>
      </c>
      <c r="R380" s="202">
        <f>Q380*H380</f>
        <v>0</v>
      </c>
      <c r="S380" s="202">
        <v>0</v>
      </c>
      <c r="T380" s="203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04" t="s">
        <v>261</v>
      </c>
      <c r="AT380" s="204" t="s">
        <v>527</v>
      </c>
      <c r="AU380" s="204" t="s">
        <v>86</v>
      </c>
      <c r="AY380" s="18" t="s">
        <v>215</v>
      </c>
      <c r="BE380" s="205">
        <f>IF(N380="základní",J380,0)</f>
        <v>0</v>
      </c>
      <c r="BF380" s="205">
        <f>IF(N380="snížená",J380,0)</f>
        <v>0</v>
      </c>
      <c r="BG380" s="205">
        <f>IF(N380="zákl. přenesená",J380,0)</f>
        <v>0</v>
      </c>
      <c r="BH380" s="205">
        <f>IF(N380="sníž. přenesená",J380,0)</f>
        <v>0</v>
      </c>
      <c r="BI380" s="205">
        <f>IF(N380="nulová",J380,0)</f>
        <v>0</v>
      </c>
      <c r="BJ380" s="18" t="s">
        <v>84</v>
      </c>
      <c r="BK380" s="205">
        <f>ROUND(I380*H380,2)</f>
        <v>0</v>
      </c>
      <c r="BL380" s="18" t="s">
        <v>222</v>
      </c>
      <c r="BM380" s="204" t="s">
        <v>530</v>
      </c>
    </row>
    <row r="381" spans="2:51" s="14" customFormat="1" ht="11.25">
      <c r="B381" s="217"/>
      <c r="C381" s="218"/>
      <c r="D381" s="208" t="s">
        <v>224</v>
      </c>
      <c r="E381" s="219" t="s">
        <v>1</v>
      </c>
      <c r="F381" s="220" t="s">
        <v>531</v>
      </c>
      <c r="G381" s="218"/>
      <c r="H381" s="221">
        <v>4048.955</v>
      </c>
      <c r="I381" s="222"/>
      <c r="J381" s="218"/>
      <c r="K381" s="218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224</v>
      </c>
      <c r="AU381" s="227" t="s">
        <v>86</v>
      </c>
      <c r="AV381" s="14" t="s">
        <v>86</v>
      </c>
      <c r="AW381" s="14" t="s">
        <v>32</v>
      </c>
      <c r="AX381" s="14" t="s">
        <v>84</v>
      </c>
      <c r="AY381" s="227" t="s">
        <v>215</v>
      </c>
    </row>
    <row r="382" spans="1:65" s="2" customFormat="1" ht="24.2" customHeight="1">
      <c r="A382" s="35"/>
      <c r="B382" s="36"/>
      <c r="C382" s="193" t="s">
        <v>532</v>
      </c>
      <c r="D382" s="193" t="s">
        <v>217</v>
      </c>
      <c r="E382" s="194" t="s">
        <v>533</v>
      </c>
      <c r="F382" s="195" t="s">
        <v>534</v>
      </c>
      <c r="G382" s="196" t="s">
        <v>365</v>
      </c>
      <c r="H382" s="197">
        <v>2134.399</v>
      </c>
      <c r="I382" s="198"/>
      <c r="J382" s="199">
        <f>ROUND(I382*H382,2)</f>
        <v>0</v>
      </c>
      <c r="K382" s="195" t="s">
        <v>231</v>
      </c>
      <c r="L382" s="40"/>
      <c r="M382" s="200" t="s">
        <v>1</v>
      </c>
      <c r="N382" s="201" t="s">
        <v>42</v>
      </c>
      <c r="O382" s="72"/>
      <c r="P382" s="202">
        <f>O382*H382</f>
        <v>0</v>
      </c>
      <c r="Q382" s="202">
        <v>0</v>
      </c>
      <c r="R382" s="202">
        <f>Q382*H382</f>
        <v>0</v>
      </c>
      <c r="S382" s="202">
        <v>0</v>
      </c>
      <c r="T382" s="203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04" t="s">
        <v>222</v>
      </c>
      <c r="AT382" s="204" t="s">
        <v>217</v>
      </c>
      <c r="AU382" s="204" t="s">
        <v>86</v>
      </c>
      <c r="AY382" s="18" t="s">
        <v>215</v>
      </c>
      <c r="BE382" s="205">
        <f>IF(N382="základní",J382,0)</f>
        <v>0</v>
      </c>
      <c r="BF382" s="205">
        <f>IF(N382="snížená",J382,0)</f>
        <v>0</v>
      </c>
      <c r="BG382" s="205">
        <f>IF(N382="zákl. přenesená",J382,0)</f>
        <v>0</v>
      </c>
      <c r="BH382" s="205">
        <f>IF(N382="sníž. přenesená",J382,0)</f>
        <v>0</v>
      </c>
      <c r="BI382" s="205">
        <f>IF(N382="nulová",J382,0)</f>
        <v>0</v>
      </c>
      <c r="BJ382" s="18" t="s">
        <v>84</v>
      </c>
      <c r="BK382" s="205">
        <f>ROUND(I382*H382,2)</f>
        <v>0</v>
      </c>
      <c r="BL382" s="18" t="s">
        <v>222</v>
      </c>
      <c r="BM382" s="204" t="s">
        <v>535</v>
      </c>
    </row>
    <row r="383" spans="2:51" s="14" customFormat="1" ht="11.25">
      <c r="B383" s="217"/>
      <c r="C383" s="218"/>
      <c r="D383" s="208" t="s">
        <v>224</v>
      </c>
      <c r="E383" s="219" t="s">
        <v>1</v>
      </c>
      <c r="F383" s="220" t="s">
        <v>185</v>
      </c>
      <c r="G383" s="218"/>
      <c r="H383" s="221">
        <v>2134.399</v>
      </c>
      <c r="I383" s="222"/>
      <c r="J383" s="218"/>
      <c r="K383" s="218"/>
      <c r="L383" s="223"/>
      <c r="M383" s="224"/>
      <c r="N383" s="225"/>
      <c r="O383" s="225"/>
      <c r="P383" s="225"/>
      <c r="Q383" s="225"/>
      <c r="R383" s="225"/>
      <c r="S383" s="225"/>
      <c r="T383" s="226"/>
      <c r="AT383" s="227" t="s">
        <v>224</v>
      </c>
      <c r="AU383" s="227" t="s">
        <v>86</v>
      </c>
      <c r="AV383" s="14" t="s">
        <v>86</v>
      </c>
      <c r="AW383" s="14" t="s">
        <v>32</v>
      </c>
      <c r="AX383" s="14" t="s">
        <v>84</v>
      </c>
      <c r="AY383" s="227" t="s">
        <v>215</v>
      </c>
    </row>
    <row r="384" spans="1:65" s="2" customFormat="1" ht="24.2" customHeight="1">
      <c r="A384" s="35"/>
      <c r="B384" s="36"/>
      <c r="C384" s="193" t="s">
        <v>536</v>
      </c>
      <c r="D384" s="193" t="s">
        <v>217</v>
      </c>
      <c r="E384" s="194" t="s">
        <v>537</v>
      </c>
      <c r="F384" s="195" t="s">
        <v>538</v>
      </c>
      <c r="G384" s="196" t="s">
        <v>365</v>
      </c>
      <c r="H384" s="197">
        <v>2134.399</v>
      </c>
      <c r="I384" s="198"/>
      <c r="J384" s="199">
        <f>ROUND(I384*H384,2)</f>
        <v>0</v>
      </c>
      <c r="K384" s="195" t="s">
        <v>231</v>
      </c>
      <c r="L384" s="40"/>
      <c r="M384" s="200" t="s">
        <v>1</v>
      </c>
      <c r="N384" s="201" t="s">
        <v>42</v>
      </c>
      <c r="O384" s="72"/>
      <c r="P384" s="202">
        <f>O384*H384</f>
        <v>0</v>
      </c>
      <c r="Q384" s="202">
        <v>0</v>
      </c>
      <c r="R384" s="202">
        <f>Q384*H384</f>
        <v>0</v>
      </c>
      <c r="S384" s="202">
        <v>0</v>
      </c>
      <c r="T384" s="203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04" t="s">
        <v>222</v>
      </c>
      <c r="AT384" s="204" t="s">
        <v>217</v>
      </c>
      <c r="AU384" s="204" t="s">
        <v>86</v>
      </c>
      <c r="AY384" s="18" t="s">
        <v>215</v>
      </c>
      <c r="BE384" s="205">
        <f>IF(N384="základní",J384,0)</f>
        <v>0</v>
      </c>
      <c r="BF384" s="205">
        <f>IF(N384="snížená",J384,0)</f>
        <v>0</v>
      </c>
      <c r="BG384" s="205">
        <f>IF(N384="zákl. přenesená",J384,0)</f>
        <v>0</v>
      </c>
      <c r="BH384" s="205">
        <f>IF(N384="sníž. přenesená",J384,0)</f>
        <v>0</v>
      </c>
      <c r="BI384" s="205">
        <f>IF(N384="nulová",J384,0)</f>
        <v>0</v>
      </c>
      <c r="BJ384" s="18" t="s">
        <v>84</v>
      </c>
      <c r="BK384" s="205">
        <f>ROUND(I384*H384,2)</f>
        <v>0</v>
      </c>
      <c r="BL384" s="18" t="s">
        <v>222</v>
      </c>
      <c r="BM384" s="204" t="s">
        <v>539</v>
      </c>
    </row>
    <row r="385" spans="1:65" s="2" customFormat="1" ht="24.2" customHeight="1">
      <c r="A385" s="35"/>
      <c r="B385" s="36"/>
      <c r="C385" s="193" t="s">
        <v>540</v>
      </c>
      <c r="D385" s="193" t="s">
        <v>217</v>
      </c>
      <c r="E385" s="194" t="s">
        <v>541</v>
      </c>
      <c r="F385" s="195" t="s">
        <v>542</v>
      </c>
      <c r="G385" s="196" t="s">
        <v>365</v>
      </c>
      <c r="H385" s="197">
        <v>1.329</v>
      </c>
      <c r="I385" s="198"/>
      <c r="J385" s="199">
        <f>ROUND(I385*H385,2)</f>
        <v>0</v>
      </c>
      <c r="K385" s="195" t="s">
        <v>231</v>
      </c>
      <c r="L385" s="40"/>
      <c r="M385" s="200" t="s">
        <v>1</v>
      </c>
      <c r="N385" s="201" t="s">
        <v>42</v>
      </c>
      <c r="O385" s="72"/>
      <c r="P385" s="202">
        <f>O385*H385</f>
        <v>0</v>
      </c>
      <c r="Q385" s="202">
        <v>0</v>
      </c>
      <c r="R385" s="202">
        <f>Q385*H385</f>
        <v>0</v>
      </c>
      <c r="S385" s="202">
        <v>0</v>
      </c>
      <c r="T385" s="203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04" t="s">
        <v>222</v>
      </c>
      <c r="AT385" s="204" t="s">
        <v>217</v>
      </c>
      <c r="AU385" s="204" t="s">
        <v>86</v>
      </c>
      <c r="AY385" s="18" t="s">
        <v>215</v>
      </c>
      <c r="BE385" s="205">
        <f>IF(N385="základní",J385,0)</f>
        <v>0</v>
      </c>
      <c r="BF385" s="205">
        <f>IF(N385="snížená",J385,0)</f>
        <v>0</v>
      </c>
      <c r="BG385" s="205">
        <f>IF(N385="zákl. přenesená",J385,0)</f>
        <v>0</v>
      </c>
      <c r="BH385" s="205">
        <f>IF(N385="sníž. přenesená",J385,0)</f>
        <v>0</v>
      </c>
      <c r="BI385" s="205">
        <f>IF(N385="nulová",J385,0)</f>
        <v>0</v>
      </c>
      <c r="BJ385" s="18" t="s">
        <v>84</v>
      </c>
      <c r="BK385" s="205">
        <f>ROUND(I385*H385,2)</f>
        <v>0</v>
      </c>
      <c r="BL385" s="18" t="s">
        <v>222</v>
      </c>
      <c r="BM385" s="204" t="s">
        <v>543</v>
      </c>
    </row>
    <row r="386" spans="2:51" s="13" customFormat="1" ht="11.25">
      <c r="B386" s="206"/>
      <c r="C386" s="207"/>
      <c r="D386" s="208" t="s">
        <v>224</v>
      </c>
      <c r="E386" s="209" t="s">
        <v>1</v>
      </c>
      <c r="F386" s="210" t="s">
        <v>544</v>
      </c>
      <c r="G386" s="207"/>
      <c r="H386" s="209" t="s">
        <v>1</v>
      </c>
      <c r="I386" s="211"/>
      <c r="J386" s="207"/>
      <c r="K386" s="207"/>
      <c r="L386" s="212"/>
      <c r="M386" s="213"/>
      <c r="N386" s="214"/>
      <c r="O386" s="214"/>
      <c r="P386" s="214"/>
      <c r="Q386" s="214"/>
      <c r="R386" s="214"/>
      <c r="S386" s="214"/>
      <c r="T386" s="215"/>
      <c r="AT386" s="216" t="s">
        <v>224</v>
      </c>
      <c r="AU386" s="216" t="s">
        <v>86</v>
      </c>
      <c r="AV386" s="13" t="s">
        <v>84</v>
      </c>
      <c r="AW386" s="13" t="s">
        <v>32</v>
      </c>
      <c r="AX386" s="13" t="s">
        <v>77</v>
      </c>
      <c r="AY386" s="216" t="s">
        <v>215</v>
      </c>
    </row>
    <row r="387" spans="2:51" s="14" customFormat="1" ht="11.25">
      <c r="B387" s="217"/>
      <c r="C387" s="218"/>
      <c r="D387" s="208" t="s">
        <v>224</v>
      </c>
      <c r="E387" s="219" t="s">
        <v>1</v>
      </c>
      <c r="F387" s="220" t="s">
        <v>545</v>
      </c>
      <c r="G387" s="218"/>
      <c r="H387" s="221">
        <v>1.423</v>
      </c>
      <c r="I387" s="222"/>
      <c r="J387" s="218"/>
      <c r="K387" s="218"/>
      <c r="L387" s="223"/>
      <c r="M387" s="224"/>
      <c r="N387" s="225"/>
      <c r="O387" s="225"/>
      <c r="P387" s="225"/>
      <c r="Q387" s="225"/>
      <c r="R387" s="225"/>
      <c r="S387" s="225"/>
      <c r="T387" s="226"/>
      <c r="AT387" s="227" t="s">
        <v>224</v>
      </c>
      <c r="AU387" s="227" t="s">
        <v>86</v>
      </c>
      <c r="AV387" s="14" t="s">
        <v>86</v>
      </c>
      <c r="AW387" s="14" t="s">
        <v>32</v>
      </c>
      <c r="AX387" s="14" t="s">
        <v>77</v>
      </c>
      <c r="AY387" s="227" t="s">
        <v>215</v>
      </c>
    </row>
    <row r="388" spans="2:51" s="13" customFormat="1" ht="11.25">
      <c r="B388" s="206"/>
      <c r="C388" s="207"/>
      <c r="D388" s="208" t="s">
        <v>224</v>
      </c>
      <c r="E388" s="209" t="s">
        <v>1</v>
      </c>
      <c r="F388" s="210" t="s">
        <v>546</v>
      </c>
      <c r="G388" s="207"/>
      <c r="H388" s="209" t="s">
        <v>1</v>
      </c>
      <c r="I388" s="211"/>
      <c r="J388" s="207"/>
      <c r="K388" s="207"/>
      <c r="L388" s="212"/>
      <c r="M388" s="213"/>
      <c r="N388" s="214"/>
      <c r="O388" s="214"/>
      <c r="P388" s="214"/>
      <c r="Q388" s="214"/>
      <c r="R388" s="214"/>
      <c r="S388" s="214"/>
      <c r="T388" s="215"/>
      <c r="AT388" s="216" t="s">
        <v>224</v>
      </c>
      <c r="AU388" s="216" t="s">
        <v>86</v>
      </c>
      <c r="AV388" s="13" t="s">
        <v>84</v>
      </c>
      <c r="AW388" s="13" t="s">
        <v>32</v>
      </c>
      <c r="AX388" s="13" t="s">
        <v>77</v>
      </c>
      <c r="AY388" s="216" t="s">
        <v>215</v>
      </c>
    </row>
    <row r="389" spans="2:51" s="14" customFormat="1" ht="11.25">
      <c r="B389" s="217"/>
      <c r="C389" s="218"/>
      <c r="D389" s="208" t="s">
        <v>224</v>
      </c>
      <c r="E389" s="219" t="s">
        <v>1</v>
      </c>
      <c r="F389" s="220" t="s">
        <v>547</v>
      </c>
      <c r="G389" s="218"/>
      <c r="H389" s="221">
        <v>-0.094</v>
      </c>
      <c r="I389" s="222"/>
      <c r="J389" s="218"/>
      <c r="K389" s="218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224</v>
      </c>
      <c r="AU389" s="227" t="s">
        <v>86</v>
      </c>
      <c r="AV389" s="14" t="s">
        <v>86</v>
      </c>
      <c r="AW389" s="14" t="s">
        <v>32</v>
      </c>
      <c r="AX389" s="14" t="s">
        <v>77</v>
      </c>
      <c r="AY389" s="227" t="s">
        <v>215</v>
      </c>
    </row>
    <row r="390" spans="2:51" s="15" customFormat="1" ht="11.25">
      <c r="B390" s="228"/>
      <c r="C390" s="229"/>
      <c r="D390" s="208" t="s">
        <v>224</v>
      </c>
      <c r="E390" s="230" t="s">
        <v>160</v>
      </c>
      <c r="F390" s="231" t="s">
        <v>227</v>
      </c>
      <c r="G390" s="229"/>
      <c r="H390" s="232">
        <v>1.329</v>
      </c>
      <c r="I390" s="233"/>
      <c r="J390" s="229"/>
      <c r="K390" s="229"/>
      <c r="L390" s="234"/>
      <c r="M390" s="235"/>
      <c r="N390" s="236"/>
      <c r="O390" s="236"/>
      <c r="P390" s="236"/>
      <c r="Q390" s="236"/>
      <c r="R390" s="236"/>
      <c r="S390" s="236"/>
      <c r="T390" s="237"/>
      <c r="AT390" s="238" t="s">
        <v>224</v>
      </c>
      <c r="AU390" s="238" t="s">
        <v>86</v>
      </c>
      <c r="AV390" s="15" t="s">
        <v>222</v>
      </c>
      <c r="AW390" s="15" t="s">
        <v>32</v>
      </c>
      <c r="AX390" s="15" t="s">
        <v>84</v>
      </c>
      <c r="AY390" s="238" t="s">
        <v>215</v>
      </c>
    </row>
    <row r="391" spans="1:65" s="2" customFormat="1" ht="16.5" customHeight="1">
      <c r="A391" s="35"/>
      <c r="B391" s="36"/>
      <c r="C391" s="250" t="s">
        <v>548</v>
      </c>
      <c r="D391" s="250" t="s">
        <v>527</v>
      </c>
      <c r="E391" s="251" t="s">
        <v>549</v>
      </c>
      <c r="F391" s="252" t="s">
        <v>550</v>
      </c>
      <c r="G391" s="253" t="s">
        <v>272</v>
      </c>
      <c r="H391" s="254">
        <v>2.513</v>
      </c>
      <c r="I391" s="255"/>
      <c r="J391" s="256">
        <f>ROUND(I391*H391,2)</f>
        <v>0</v>
      </c>
      <c r="K391" s="252" t="s">
        <v>221</v>
      </c>
      <c r="L391" s="257"/>
      <c r="M391" s="258" t="s">
        <v>1</v>
      </c>
      <c r="N391" s="259" t="s">
        <v>42</v>
      </c>
      <c r="O391" s="72"/>
      <c r="P391" s="202">
        <f>O391*H391</f>
        <v>0</v>
      </c>
      <c r="Q391" s="202">
        <v>0</v>
      </c>
      <c r="R391" s="202">
        <f>Q391*H391</f>
        <v>0</v>
      </c>
      <c r="S391" s="202">
        <v>0</v>
      </c>
      <c r="T391" s="203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04" t="s">
        <v>261</v>
      </c>
      <c r="AT391" s="204" t="s">
        <v>527</v>
      </c>
      <c r="AU391" s="204" t="s">
        <v>86</v>
      </c>
      <c r="AY391" s="18" t="s">
        <v>215</v>
      </c>
      <c r="BE391" s="205">
        <f>IF(N391="základní",J391,0)</f>
        <v>0</v>
      </c>
      <c r="BF391" s="205">
        <f>IF(N391="snížená",J391,0)</f>
        <v>0</v>
      </c>
      <c r="BG391" s="205">
        <f>IF(N391="zákl. přenesená",J391,0)</f>
        <v>0</v>
      </c>
      <c r="BH391" s="205">
        <f>IF(N391="sníž. přenesená",J391,0)</f>
        <v>0</v>
      </c>
      <c r="BI391" s="205">
        <f>IF(N391="nulová",J391,0)</f>
        <v>0</v>
      </c>
      <c r="BJ391" s="18" t="s">
        <v>84</v>
      </c>
      <c r="BK391" s="205">
        <f>ROUND(I391*H391,2)</f>
        <v>0</v>
      </c>
      <c r="BL391" s="18" t="s">
        <v>222</v>
      </c>
      <c r="BM391" s="204" t="s">
        <v>551</v>
      </c>
    </row>
    <row r="392" spans="2:51" s="14" customFormat="1" ht="11.25">
      <c r="B392" s="217"/>
      <c r="C392" s="218"/>
      <c r="D392" s="208" t="s">
        <v>224</v>
      </c>
      <c r="E392" s="219" t="s">
        <v>1</v>
      </c>
      <c r="F392" s="220" t="s">
        <v>552</v>
      </c>
      <c r="G392" s="218"/>
      <c r="H392" s="221">
        <v>2.513</v>
      </c>
      <c r="I392" s="222"/>
      <c r="J392" s="218"/>
      <c r="K392" s="218"/>
      <c r="L392" s="223"/>
      <c r="M392" s="224"/>
      <c r="N392" s="225"/>
      <c r="O392" s="225"/>
      <c r="P392" s="225"/>
      <c r="Q392" s="225"/>
      <c r="R392" s="225"/>
      <c r="S392" s="225"/>
      <c r="T392" s="226"/>
      <c r="AT392" s="227" t="s">
        <v>224</v>
      </c>
      <c r="AU392" s="227" t="s">
        <v>86</v>
      </c>
      <c r="AV392" s="14" t="s">
        <v>86</v>
      </c>
      <c r="AW392" s="14" t="s">
        <v>32</v>
      </c>
      <c r="AX392" s="14" t="s">
        <v>84</v>
      </c>
      <c r="AY392" s="227" t="s">
        <v>215</v>
      </c>
    </row>
    <row r="393" spans="1:65" s="2" customFormat="1" ht="24.2" customHeight="1">
      <c r="A393" s="35"/>
      <c r="B393" s="36"/>
      <c r="C393" s="193" t="s">
        <v>553</v>
      </c>
      <c r="D393" s="193" t="s">
        <v>217</v>
      </c>
      <c r="E393" s="194" t="s">
        <v>533</v>
      </c>
      <c r="F393" s="195" t="s">
        <v>534</v>
      </c>
      <c r="G393" s="196" t="s">
        <v>365</v>
      </c>
      <c r="H393" s="197">
        <v>1.329</v>
      </c>
      <c r="I393" s="198"/>
      <c r="J393" s="199">
        <f>ROUND(I393*H393,2)</f>
        <v>0</v>
      </c>
      <c r="K393" s="195" t="s">
        <v>231</v>
      </c>
      <c r="L393" s="40"/>
      <c r="M393" s="200" t="s">
        <v>1</v>
      </c>
      <c r="N393" s="201" t="s">
        <v>42</v>
      </c>
      <c r="O393" s="72"/>
      <c r="P393" s="202">
        <f>O393*H393</f>
        <v>0</v>
      </c>
      <c r="Q393" s="202">
        <v>0</v>
      </c>
      <c r="R393" s="202">
        <f>Q393*H393</f>
        <v>0</v>
      </c>
      <c r="S393" s="202">
        <v>0</v>
      </c>
      <c r="T393" s="203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04" t="s">
        <v>222</v>
      </c>
      <c r="AT393" s="204" t="s">
        <v>217</v>
      </c>
      <c r="AU393" s="204" t="s">
        <v>86</v>
      </c>
      <c r="AY393" s="18" t="s">
        <v>215</v>
      </c>
      <c r="BE393" s="205">
        <f>IF(N393="základní",J393,0)</f>
        <v>0</v>
      </c>
      <c r="BF393" s="205">
        <f>IF(N393="snížená",J393,0)</f>
        <v>0</v>
      </c>
      <c r="BG393" s="205">
        <f>IF(N393="zákl. přenesená",J393,0)</f>
        <v>0</v>
      </c>
      <c r="BH393" s="205">
        <f>IF(N393="sníž. přenesená",J393,0)</f>
        <v>0</v>
      </c>
      <c r="BI393" s="205">
        <f>IF(N393="nulová",J393,0)</f>
        <v>0</v>
      </c>
      <c r="BJ393" s="18" t="s">
        <v>84</v>
      </c>
      <c r="BK393" s="205">
        <f>ROUND(I393*H393,2)</f>
        <v>0</v>
      </c>
      <c r="BL393" s="18" t="s">
        <v>222</v>
      </c>
      <c r="BM393" s="204" t="s">
        <v>554</v>
      </c>
    </row>
    <row r="394" spans="2:51" s="14" customFormat="1" ht="11.25">
      <c r="B394" s="217"/>
      <c r="C394" s="218"/>
      <c r="D394" s="208" t="s">
        <v>224</v>
      </c>
      <c r="E394" s="219" t="s">
        <v>1</v>
      </c>
      <c r="F394" s="220" t="s">
        <v>555</v>
      </c>
      <c r="G394" s="218"/>
      <c r="H394" s="221">
        <v>1.329</v>
      </c>
      <c r="I394" s="222"/>
      <c r="J394" s="218"/>
      <c r="K394" s="218"/>
      <c r="L394" s="223"/>
      <c r="M394" s="224"/>
      <c r="N394" s="225"/>
      <c r="O394" s="225"/>
      <c r="P394" s="225"/>
      <c r="Q394" s="225"/>
      <c r="R394" s="225"/>
      <c r="S394" s="225"/>
      <c r="T394" s="226"/>
      <c r="AT394" s="227" t="s">
        <v>224</v>
      </c>
      <c r="AU394" s="227" t="s">
        <v>86</v>
      </c>
      <c r="AV394" s="14" t="s">
        <v>86</v>
      </c>
      <c r="AW394" s="14" t="s">
        <v>32</v>
      </c>
      <c r="AX394" s="14" t="s">
        <v>84</v>
      </c>
      <c r="AY394" s="227" t="s">
        <v>215</v>
      </c>
    </row>
    <row r="395" spans="1:65" s="2" customFormat="1" ht="24.2" customHeight="1">
      <c r="A395" s="35"/>
      <c r="B395" s="36"/>
      <c r="C395" s="193" t="s">
        <v>556</v>
      </c>
      <c r="D395" s="193" t="s">
        <v>217</v>
      </c>
      <c r="E395" s="194" t="s">
        <v>537</v>
      </c>
      <c r="F395" s="195" t="s">
        <v>538</v>
      </c>
      <c r="G395" s="196" t="s">
        <v>365</v>
      </c>
      <c r="H395" s="197">
        <v>1.329</v>
      </c>
      <c r="I395" s="198"/>
      <c r="J395" s="199">
        <f>ROUND(I395*H395,2)</f>
        <v>0</v>
      </c>
      <c r="K395" s="195" t="s">
        <v>231</v>
      </c>
      <c r="L395" s="40"/>
      <c r="M395" s="200" t="s">
        <v>1</v>
      </c>
      <c r="N395" s="201" t="s">
        <v>42</v>
      </c>
      <c r="O395" s="72"/>
      <c r="P395" s="202">
        <f>O395*H395</f>
        <v>0</v>
      </c>
      <c r="Q395" s="202">
        <v>0</v>
      </c>
      <c r="R395" s="202">
        <f>Q395*H395</f>
        <v>0</v>
      </c>
      <c r="S395" s="202">
        <v>0</v>
      </c>
      <c r="T395" s="203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204" t="s">
        <v>222</v>
      </c>
      <c r="AT395" s="204" t="s">
        <v>217</v>
      </c>
      <c r="AU395" s="204" t="s">
        <v>86</v>
      </c>
      <c r="AY395" s="18" t="s">
        <v>215</v>
      </c>
      <c r="BE395" s="205">
        <f>IF(N395="základní",J395,0)</f>
        <v>0</v>
      </c>
      <c r="BF395" s="205">
        <f>IF(N395="snížená",J395,0)</f>
        <v>0</v>
      </c>
      <c r="BG395" s="205">
        <f>IF(N395="zákl. přenesená",J395,0)</f>
        <v>0</v>
      </c>
      <c r="BH395" s="205">
        <f>IF(N395="sníž. přenesená",J395,0)</f>
        <v>0</v>
      </c>
      <c r="BI395" s="205">
        <f>IF(N395="nulová",J395,0)</f>
        <v>0</v>
      </c>
      <c r="BJ395" s="18" t="s">
        <v>84</v>
      </c>
      <c r="BK395" s="205">
        <f>ROUND(I395*H395,2)</f>
        <v>0</v>
      </c>
      <c r="BL395" s="18" t="s">
        <v>222</v>
      </c>
      <c r="BM395" s="204" t="s">
        <v>557</v>
      </c>
    </row>
    <row r="396" spans="2:63" s="12" customFormat="1" ht="22.9" customHeight="1">
      <c r="B396" s="177"/>
      <c r="C396" s="178"/>
      <c r="D396" s="179" t="s">
        <v>76</v>
      </c>
      <c r="E396" s="191" t="s">
        <v>222</v>
      </c>
      <c r="F396" s="191" t="s">
        <v>558</v>
      </c>
      <c r="G396" s="178"/>
      <c r="H396" s="178"/>
      <c r="I396" s="181"/>
      <c r="J396" s="192">
        <f>BK396</f>
        <v>0</v>
      </c>
      <c r="K396" s="178"/>
      <c r="L396" s="183"/>
      <c r="M396" s="184"/>
      <c r="N396" s="185"/>
      <c r="O396" s="185"/>
      <c r="P396" s="186">
        <f>SUM(P397:P448)</f>
        <v>0</v>
      </c>
      <c r="Q396" s="185"/>
      <c r="R396" s="186">
        <f>SUM(R397:R448)</f>
        <v>171.51902199999998</v>
      </c>
      <c r="S396" s="185"/>
      <c r="T396" s="187">
        <f>SUM(T397:T448)</f>
        <v>0</v>
      </c>
      <c r="AR396" s="188" t="s">
        <v>84</v>
      </c>
      <c r="AT396" s="189" t="s">
        <v>76</v>
      </c>
      <c r="AU396" s="189" t="s">
        <v>84</v>
      </c>
      <c r="AY396" s="188" t="s">
        <v>215</v>
      </c>
      <c r="BK396" s="190">
        <f>SUM(BK397:BK448)</f>
        <v>0</v>
      </c>
    </row>
    <row r="397" spans="1:65" s="2" customFormat="1" ht="24.2" customHeight="1">
      <c r="A397" s="35"/>
      <c r="B397" s="36"/>
      <c r="C397" s="193" t="s">
        <v>559</v>
      </c>
      <c r="D397" s="193" t="s">
        <v>217</v>
      </c>
      <c r="E397" s="194" t="s">
        <v>560</v>
      </c>
      <c r="F397" s="195" t="s">
        <v>561</v>
      </c>
      <c r="G397" s="196" t="s">
        <v>365</v>
      </c>
      <c r="H397" s="197">
        <v>166.555</v>
      </c>
      <c r="I397" s="198"/>
      <c r="J397" s="199">
        <f>ROUND(I397*H397,2)</f>
        <v>0</v>
      </c>
      <c r="K397" s="195" t="s">
        <v>231</v>
      </c>
      <c r="L397" s="40"/>
      <c r="M397" s="200" t="s">
        <v>1</v>
      </c>
      <c r="N397" s="201" t="s">
        <v>42</v>
      </c>
      <c r="O397" s="72"/>
      <c r="P397" s="202">
        <f>O397*H397</f>
        <v>0</v>
      </c>
      <c r="Q397" s="202">
        <v>0</v>
      </c>
      <c r="R397" s="202">
        <f>Q397*H397</f>
        <v>0</v>
      </c>
      <c r="S397" s="202">
        <v>0</v>
      </c>
      <c r="T397" s="203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04" t="s">
        <v>222</v>
      </c>
      <c r="AT397" s="204" t="s">
        <v>217</v>
      </c>
      <c r="AU397" s="204" t="s">
        <v>86</v>
      </c>
      <c r="AY397" s="18" t="s">
        <v>215</v>
      </c>
      <c r="BE397" s="205">
        <f>IF(N397="základní",J397,0)</f>
        <v>0</v>
      </c>
      <c r="BF397" s="205">
        <f>IF(N397="snížená",J397,0)</f>
        <v>0</v>
      </c>
      <c r="BG397" s="205">
        <f>IF(N397="zákl. přenesená",J397,0)</f>
        <v>0</v>
      </c>
      <c r="BH397" s="205">
        <f>IF(N397="sníž. přenesená",J397,0)</f>
        <v>0</v>
      </c>
      <c r="BI397" s="205">
        <f>IF(N397="nulová",J397,0)</f>
        <v>0</v>
      </c>
      <c r="BJ397" s="18" t="s">
        <v>84</v>
      </c>
      <c r="BK397" s="205">
        <f>ROUND(I397*H397,2)</f>
        <v>0</v>
      </c>
      <c r="BL397" s="18" t="s">
        <v>222</v>
      </c>
      <c r="BM397" s="204" t="s">
        <v>562</v>
      </c>
    </row>
    <row r="398" spans="2:51" s="14" customFormat="1" ht="11.25">
      <c r="B398" s="217"/>
      <c r="C398" s="218"/>
      <c r="D398" s="208" t="s">
        <v>224</v>
      </c>
      <c r="E398" s="219" t="s">
        <v>1</v>
      </c>
      <c r="F398" s="220" t="s">
        <v>563</v>
      </c>
      <c r="G398" s="218"/>
      <c r="H398" s="221">
        <v>54.566</v>
      </c>
      <c r="I398" s="222"/>
      <c r="J398" s="218"/>
      <c r="K398" s="218"/>
      <c r="L398" s="223"/>
      <c r="M398" s="224"/>
      <c r="N398" s="225"/>
      <c r="O398" s="225"/>
      <c r="P398" s="225"/>
      <c r="Q398" s="225"/>
      <c r="R398" s="225"/>
      <c r="S398" s="225"/>
      <c r="T398" s="226"/>
      <c r="AT398" s="227" t="s">
        <v>224</v>
      </c>
      <c r="AU398" s="227" t="s">
        <v>86</v>
      </c>
      <c r="AV398" s="14" t="s">
        <v>86</v>
      </c>
      <c r="AW398" s="14" t="s">
        <v>32</v>
      </c>
      <c r="AX398" s="14" t="s">
        <v>77</v>
      </c>
      <c r="AY398" s="227" t="s">
        <v>215</v>
      </c>
    </row>
    <row r="399" spans="2:51" s="14" customFormat="1" ht="11.25">
      <c r="B399" s="217"/>
      <c r="C399" s="218"/>
      <c r="D399" s="208" t="s">
        <v>224</v>
      </c>
      <c r="E399" s="219" t="s">
        <v>1</v>
      </c>
      <c r="F399" s="220" t="s">
        <v>564</v>
      </c>
      <c r="G399" s="218"/>
      <c r="H399" s="221">
        <v>3.542</v>
      </c>
      <c r="I399" s="222"/>
      <c r="J399" s="218"/>
      <c r="K399" s="218"/>
      <c r="L399" s="223"/>
      <c r="M399" s="224"/>
      <c r="N399" s="225"/>
      <c r="O399" s="225"/>
      <c r="P399" s="225"/>
      <c r="Q399" s="225"/>
      <c r="R399" s="225"/>
      <c r="S399" s="225"/>
      <c r="T399" s="226"/>
      <c r="AT399" s="227" t="s">
        <v>224</v>
      </c>
      <c r="AU399" s="227" t="s">
        <v>86</v>
      </c>
      <c r="AV399" s="14" t="s">
        <v>86</v>
      </c>
      <c r="AW399" s="14" t="s">
        <v>32</v>
      </c>
      <c r="AX399" s="14" t="s">
        <v>77</v>
      </c>
      <c r="AY399" s="227" t="s">
        <v>215</v>
      </c>
    </row>
    <row r="400" spans="2:51" s="14" customFormat="1" ht="11.25">
      <c r="B400" s="217"/>
      <c r="C400" s="218"/>
      <c r="D400" s="208" t="s">
        <v>224</v>
      </c>
      <c r="E400" s="219" t="s">
        <v>1</v>
      </c>
      <c r="F400" s="220" t="s">
        <v>565</v>
      </c>
      <c r="G400" s="218"/>
      <c r="H400" s="221">
        <v>0.266</v>
      </c>
      <c r="I400" s="222"/>
      <c r="J400" s="218"/>
      <c r="K400" s="218"/>
      <c r="L400" s="223"/>
      <c r="M400" s="224"/>
      <c r="N400" s="225"/>
      <c r="O400" s="225"/>
      <c r="P400" s="225"/>
      <c r="Q400" s="225"/>
      <c r="R400" s="225"/>
      <c r="S400" s="225"/>
      <c r="T400" s="226"/>
      <c r="AT400" s="227" t="s">
        <v>224</v>
      </c>
      <c r="AU400" s="227" t="s">
        <v>86</v>
      </c>
      <c r="AV400" s="14" t="s">
        <v>86</v>
      </c>
      <c r="AW400" s="14" t="s">
        <v>32</v>
      </c>
      <c r="AX400" s="14" t="s">
        <v>77</v>
      </c>
      <c r="AY400" s="227" t="s">
        <v>215</v>
      </c>
    </row>
    <row r="401" spans="2:51" s="13" customFormat="1" ht="11.25">
      <c r="B401" s="206"/>
      <c r="C401" s="207"/>
      <c r="D401" s="208" t="s">
        <v>224</v>
      </c>
      <c r="E401" s="209" t="s">
        <v>1</v>
      </c>
      <c r="F401" s="210" t="s">
        <v>566</v>
      </c>
      <c r="G401" s="207"/>
      <c r="H401" s="209" t="s">
        <v>1</v>
      </c>
      <c r="I401" s="211"/>
      <c r="J401" s="207"/>
      <c r="K401" s="207"/>
      <c r="L401" s="212"/>
      <c r="M401" s="213"/>
      <c r="N401" s="214"/>
      <c r="O401" s="214"/>
      <c r="P401" s="214"/>
      <c r="Q401" s="214"/>
      <c r="R401" s="214"/>
      <c r="S401" s="214"/>
      <c r="T401" s="215"/>
      <c r="AT401" s="216" t="s">
        <v>224</v>
      </c>
      <c r="AU401" s="216" t="s">
        <v>86</v>
      </c>
      <c r="AV401" s="13" t="s">
        <v>84</v>
      </c>
      <c r="AW401" s="13" t="s">
        <v>32</v>
      </c>
      <c r="AX401" s="13" t="s">
        <v>77</v>
      </c>
      <c r="AY401" s="216" t="s">
        <v>215</v>
      </c>
    </row>
    <row r="402" spans="2:51" s="14" customFormat="1" ht="11.25">
      <c r="B402" s="217"/>
      <c r="C402" s="218"/>
      <c r="D402" s="208" t="s">
        <v>224</v>
      </c>
      <c r="E402" s="219" t="s">
        <v>1</v>
      </c>
      <c r="F402" s="220" t="s">
        <v>567</v>
      </c>
      <c r="G402" s="218"/>
      <c r="H402" s="221">
        <v>0.713</v>
      </c>
      <c r="I402" s="222"/>
      <c r="J402" s="218"/>
      <c r="K402" s="218"/>
      <c r="L402" s="223"/>
      <c r="M402" s="224"/>
      <c r="N402" s="225"/>
      <c r="O402" s="225"/>
      <c r="P402" s="225"/>
      <c r="Q402" s="225"/>
      <c r="R402" s="225"/>
      <c r="S402" s="225"/>
      <c r="T402" s="226"/>
      <c r="AT402" s="227" t="s">
        <v>224</v>
      </c>
      <c r="AU402" s="227" t="s">
        <v>86</v>
      </c>
      <c r="AV402" s="14" t="s">
        <v>86</v>
      </c>
      <c r="AW402" s="14" t="s">
        <v>32</v>
      </c>
      <c r="AX402" s="14" t="s">
        <v>77</v>
      </c>
      <c r="AY402" s="227" t="s">
        <v>215</v>
      </c>
    </row>
    <row r="403" spans="2:51" s="14" customFormat="1" ht="11.25">
      <c r="B403" s="217"/>
      <c r="C403" s="218"/>
      <c r="D403" s="208" t="s">
        <v>224</v>
      </c>
      <c r="E403" s="219" t="s">
        <v>1</v>
      </c>
      <c r="F403" s="220" t="s">
        <v>568</v>
      </c>
      <c r="G403" s="218"/>
      <c r="H403" s="221">
        <v>0.713</v>
      </c>
      <c r="I403" s="222"/>
      <c r="J403" s="218"/>
      <c r="K403" s="218"/>
      <c r="L403" s="223"/>
      <c r="M403" s="224"/>
      <c r="N403" s="225"/>
      <c r="O403" s="225"/>
      <c r="P403" s="225"/>
      <c r="Q403" s="225"/>
      <c r="R403" s="225"/>
      <c r="S403" s="225"/>
      <c r="T403" s="226"/>
      <c r="AT403" s="227" t="s">
        <v>224</v>
      </c>
      <c r="AU403" s="227" t="s">
        <v>86</v>
      </c>
      <c r="AV403" s="14" t="s">
        <v>86</v>
      </c>
      <c r="AW403" s="14" t="s">
        <v>32</v>
      </c>
      <c r="AX403" s="14" t="s">
        <v>77</v>
      </c>
      <c r="AY403" s="227" t="s">
        <v>215</v>
      </c>
    </row>
    <row r="404" spans="2:51" s="14" customFormat="1" ht="11.25">
      <c r="B404" s="217"/>
      <c r="C404" s="218"/>
      <c r="D404" s="208" t="s">
        <v>224</v>
      </c>
      <c r="E404" s="219" t="s">
        <v>1</v>
      </c>
      <c r="F404" s="220" t="s">
        <v>569</v>
      </c>
      <c r="G404" s="218"/>
      <c r="H404" s="221">
        <v>0.529</v>
      </c>
      <c r="I404" s="222"/>
      <c r="J404" s="218"/>
      <c r="K404" s="218"/>
      <c r="L404" s="223"/>
      <c r="M404" s="224"/>
      <c r="N404" s="225"/>
      <c r="O404" s="225"/>
      <c r="P404" s="225"/>
      <c r="Q404" s="225"/>
      <c r="R404" s="225"/>
      <c r="S404" s="225"/>
      <c r="T404" s="226"/>
      <c r="AT404" s="227" t="s">
        <v>224</v>
      </c>
      <c r="AU404" s="227" t="s">
        <v>86</v>
      </c>
      <c r="AV404" s="14" t="s">
        <v>86</v>
      </c>
      <c r="AW404" s="14" t="s">
        <v>32</v>
      </c>
      <c r="AX404" s="14" t="s">
        <v>77</v>
      </c>
      <c r="AY404" s="227" t="s">
        <v>215</v>
      </c>
    </row>
    <row r="405" spans="2:51" s="14" customFormat="1" ht="11.25">
      <c r="B405" s="217"/>
      <c r="C405" s="218"/>
      <c r="D405" s="208" t="s">
        <v>224</v>
      </c>
      <c r="E405" s="219" t="s">
        <v>1</v>
      </c>
      <c r="F405" s="220" t="s">
        <v>570</v>
      </c>
      <c r="G405" s="218"/>
      <c r="H405" s="221">
        <v>10</v>
      </c>
      <c r="I405" s="222"/>
      <c r="J405" s="218"/>
      <c r="K405" s="218"/>
      <c r="L405" s="223"/>
      <c r="M405" s="224"/>
      <c r="N405" s="225"/>
      <c r="O405" s="225"/>
      <c r="P405" s="225"/>
      <c r="Q405" s="225"/>
      <c r="R405" s="225"/>
      <c r="S405" s="225"/>
      <c r="T405" s="226"/>
      <c r="AT405" s="227" t="s">
        <v>224</v>
      </c>
      <c r="AU405" s="227" t="s">
        <v>86</v>
      </c>
      <c r="AV405" s="14" t="s">
        <v>86</v>
      </c>
      <c r="AW405" s="14" t="s">
        <v>32</v>
      </c>
      <c r="AX405" s="14" t="s">
        <v>77</v>
      </c>
      <c r="AY405" s="227" t="s">
        <v>215</v>
      </c>
    </row>
    <row r="406" spans="2:51" s="16" customFormat="1" ht="11.25">
      <c r="B406" s="239"/>
      <c r="C406" s="240"/>
      <c r="D406" s="208" t="s">
        <v>224</v>
      </c>
      <c r="E406" s="241" t="s">
        <v>1</v>
      </c>
      <c r="F406" s="242" t="s">
        <v>302</v>
      </c>
      <c r="G406" s="240"/>
      <c r="H406" s="243">
        <v>70.329</v>
      </c>
      <c r="I406" s="244"/>
      <c r="J406" s="240"/>
      <c r="K406" s="240"/>
      <c r="L406" s="245"/>
      <c r="M406" s="246"/>
      <c r="N406" s="247"/>
      <c r="O406" s="247"/>
      <c r="P406" s="247"/>
      <c r="Q406" s="247"/>
      <c r="R406" s="247"/>
      <c r="S406" s="247"/>
      <c r="T406" s="248"/>
      <c r="AT406" s="249" t="s">
        <v>224</v>
      </c>
      <c r="AU406" s="249" t="s">
        <v>86</v>
      </c>
      <c r="AV406" s="16" t="s">
        <v>95</v>
      </c>
      <c r="AW406" s="16" t="s">
        <v>32</v>
      </c>
      <c r="AX406" s="16" t="s">
        <v>77</v>
      </c>
      <c r="AY406" s="249" t="s">
        <v>215</v>
      </c>
    </row>
    <row r="407" spans="2:51" s="13" customFormat="1" ht="11.25">
      <c r="B407" s="206"/>
      <c r="C407" s="207"/>
      <c r="D407" s="208" t="s">
        <v>224</v>
      </c>
      <c r="E407" s="209" t="s">
        <v>1</v>
      </c>
      <c r="F407" s="210" t="s">
        <v>571</v>
      </c>
      <c r="G407" s="207"/>
      <c r="H407" s="209" t="s">
        <v>1</v>
      </c>
      <c r="I407" s="211"/>
      <c r="J407" s="207"/>
      <c r="K407" s="207"/>
      <c r="L407" s="212"/>
      <c r="M407" s="213"/>
      <c r="N407" s="214"/>
      <c r="O407" s="214"/>
      <c r="P407" s="214"/>
      <c r="Q407" s="214"/>
      <c r="R407" s="214"/>
      <c r="S407" s="214"/>
      <c r="T407" s="215"/>
      <c r="AT407" s="216" t="s">
        <v>224</v>
      </c>
      <c r="AU407" s="216" t="s">
        <v>86</v>
      </c>
      <c r="AV407" s="13" t="s">
        <v>84</v>
      </c>
      <c r="AW407" s="13" t="s">
        <v>32</v>
      </c>
      <c r="AX407" s="13" t="s">
        <v>77</v>
      </c>
      <c r="AY407" s="216" t="s">
        <v>215</v>
      </c>
    </row>
    <row r="408" spans="2:51" s="14" customFormat="1" ht="11.25">
      <c r="B408" s="217"/>
      <c r="C408" s="218"/>
      <c r="D408" s="208" t="s">
        <v>224</v>
      </c>
      <c r="E408" s="219" t="s">
        <v>1</v>
      </c>
      <c r="F408" s="220" t="s">
        <v>572</v>
      </c>
      <c r="G408" s="218"/>
      <c r="H408" s="221">
        <v>25.68</v>
      </c>
      <c r="I408" s="222"/>
      <c r="J408" s="218"/>
      <c r="K408" s="218"/>
      <c r="L408" s="223"/>
      <c r="M408" s="224"/>
      <c r="N408" s="225"/>
      <c r="O408" s="225"/>
      <c r="P408" s="225"/>
      <c r="Q408" s="225"/>
      <c r="R408" s="225"/>
      <c r="S408" s="225"/>
      <c r="T408" s="226"/>
      <c r="AT408" s="227" t="s">
        <v>224</v>
      </c>
      <c r="AU408" s="227" t="s">
        <v>86</v>
      </c>
      <c r="AV408" s="14" t="s">
        <v>86</v>
      </c>
      <c r="AW408" s="14" t="s">
        <v>32</v>
      </c>
      <c r="AX408" s="14" t="s">
        <v>77</v>
      </c>
      <c r="AY408" s="227" t="s">
        <v>215</v>
      </c>
    </row>
    <row r="409" spans="2:51" s="14" customFormat="1" ht="11.25">
      <c r="B409" s="217"/>
      <c r="C409" s="218"/>
      <c r="D409" s="208" t="s">
        <v>224</v>
      </c>
      <c r="E409" s="219" t="s">
        <v>1</v>
      </c>
      <c r="F409" s="220" t="s">
        <v>573</v>
      </c>
      <c r="G409" s="218"/>
      <c r="H409" s="221">
        <v>25.2</v>
      </c>
      <c r="I409" s="222"/>
      <c r="J409" s="218"/>
      <c r="K409" s="218"/>
      <c r="L409" s="223"/>
      <c r="M409" s="224"/>
      <c r="N409" s="225"/>
      <c r="O409" s="225"/>
      <c r="P409" s="225"/>
      <c r="Q409" s="225"/>
      <c r="R409" s="225"/>
      <c r="S409" s="225"/>
      <c r="T409" s="226"/>
      <c r="AT409" s="227" t="s">
        <v>224</v>
      </c>
      <c r="AU409" s="227" t="s">
        <v>86</v>
      </c>
      <c r="AV409" s="14" t="s">
        <v>86</v>
      </c>
      <c r="AW409" s="14" t="s">
        <v>32</v>
      </c>
      <c r="AX409" s="14" t="s">
        <v>77</v>
      </c>
      <c r="AY409" s="227" t="s">
        <v>215</v>
      </c>
    </row>
    <row r="410" spans="2:51" s="14" customFormat="1" ht="11.25">
      <c r="B410" s="217"/>
      <c r="C410" s="218"/>
      <c r="D410" s="208" t="s">
        <v>224</v>
      </c>
      <c r="E410" s="219" t="s">
        <v>1</v>
      </c>
      <c r="F410" s="220" t="s">
        <v>574</v>
      </c>
      <c r="G410" s="218"/>
      <c r="H410" s="221">
        <v>12</v>
      </c>
      <c r="I410" s="222"/>
      <c r="J410" s="218"/>
      <c r="K410" s="218"/>
      <c r="L410" s="223"/>
      <c r="M410" s="224"/>
      <c r="N410" s="225"/>
      <c r="O410" s="225"/>
      <c r="P410" s="225"/>
      <c r="Q410" s="225"/>
      <c r="R410" s="225"/>
      <c r="S410" s="225"/>
      <c r="T410" s="226"/>
      <c r="AT410" s="227" t="s">
        <v>224</v>
      </c>
      <c r="AU410" s="227" t="s">
        <v>86</v>
      </c>
      <c r="AV410" s="14" t="s">
        <v>86</v>
      </c>
      <c r="AW410" s="14" t="s">
        <v>32</v>
      </c>
      <c r="AX410" s="14" t="s">
        <v>77</v>
      </c>
      <c r="AY410" s="227" t="s">
        <v>215</v>
      </c>
    </row>
    <row r="411" spans="2:51" s="14" customFormat="1" ht="11.25">
      <c r="B411" s="217"/>
      <c r="C411" s="218"/>
      <c r="D411" s="208" t="s">
        <v>224</v>
      </c>
      <c r="E411" s="219" t="s">
        <v>1</v>
      </c>
      <c r="F411" s="220" t="s">
        <v>575</v>
      </c>
      <c r="G411" s="218"/>
      <c r="H411" s="221">
        <v>16.92</v>
      </c>
      <c r="I411" s="222"/>
      <c r="J411" s="218"/>
      <c r="K411" s="218"/>
      <c r="L411" s="223"/>
      <c r="M411" s="224"/>
      <c r="N411" s="225"/>
      <c r="O411" s="225"/>
      <c r="P411" s="225"/>
      <c r="Q411" s="225"/>
      <c r="R411" s="225"/>
      <c r="S411" s="225"/>
      <c r="T411" s="226"/>
      <c r="AT411" s="227" t="s">
        <v>224</v>
      </c>
      <c r="AU411" s="227" t="s">
        <v>86</v>
      </c>
      <c r="AV411" s="14" t="s">
        <v>86</v>
      </c>
      <c r="AW411" s="14" t="s">
        <v>32</v>
      </c>
      <c r="AX411" s="14" t="s">
        <v>77</v>
      </c>
      <c r="AY411" s="227" t="s">
        <v>215</v>
      </c>
    </row>
    <row r="412" spans="2:51" s="14" customFormat="1" ht="11.25">
      <c r="B412" s="217"/>
      <c r="C412" s="218"/>
      <c r="D412" s="208" t="s">
        <v>224</v>
      </c>
      <c r="E412" s="219" t="s">
        <v>1</v>
      </c>
      <c r="F412" s="220" t="s">
        <v>576</v>
      </c>
      <c r="G412" s="218"/>
      <c r="H412" s="221">
        <v>1.426</v>
      </c>
      <c r="I412" s="222"/>
      <c r="J412" s="218"/>
      <c r="K412" s="218"/>
      <c r="L412" s="223"/>
      <c r="M412" s="224"/>
      <c r="N412" s="225"/>
      <c r="O412" s="225"/>
      <c r="P412" s="225"/>
      <c r="Q412" s="225"/>
      <c r="R412" s="225"/>
      <c r="S412" s="225"/>
      <c r="T412" s="226"/>
      <c r="AT412" s="227" t="s">
        <v>224</v>
      </c>
      <c r="AU412" s="227" t="s">
        <v>86</v>
      </c>
      <c r="AV412" s="14" t="s">
        <v>86</v>
      </c>
      <c r="AW412" s="14" t="s">
        <v>32</v>
      </c>
      <c r="AX412" s="14" t="s">
        <v>77</v>
      </c>
      <c r="AY412" s="227" t="s">
        <v>215</v>
      </c>
    </row>
    <row r="413" spans="2:51" s="14" customFormat="1" ht="11.25">
      <c r="B413" s="217"/>
      <c r="C413" s="218"/>
      <c r="D413" s="208" t="s">
        <v>224</v>
      </c>
      <c r="E413" s="219" t="s">
        <v>1</v>
      </c>
      <c r="F413" s="220" t="s">
        <v>577</v>
      </c>
      <c r="G413" s="218"/>
      <c r="H413" s="221">
        <v>15</v>
      </c>
      <c r="I413" s="222"/>
      <c r="J413" s="218"/>
      <c r="K413" s="218"/>
      <c r="L413" s="223"/>
      <c r="M413" s="224"/>
      <c r="N413" s="225"/>
      <c r="O413" s="225"/>
      <c r="P413" s="225"/>
      <c r="Q413" s="225"/>
      <c r="R413" s="225"/>
      <c r="S413" s="225"/>
      <c r="T413" s="226"/>
      <c r="AT413" s="227" t="s">
        <v>224</v>
      </c>
      <c r="AU413" s="227" t="s">
        <v>86</v>
      </c>
      <c r="AV413" s="14" t="s">
        <v>86</v>
      </c>
      <c r="AW413" s="14" t="s">
        <v>32</v>
      </c>
      <c r="AX413" s="14" t="s">
        <v>77</v>
      </c>
      <c r="AY413" s="227" t="s">
        <v>215</v>
      </c>
    </row>
    <row r="414" spans="2:51" s="16" customFormat="1" ht="11.25">
      <c r="B414" s="239"/>
      <c r="C414" s="240"/>
      <c r="D414" s="208" t="s">
        <v>224</v>
      </c>
      <c r="E414" s="241" t="s">
        <v>175</v>
      </c>
      <c r="F414" s="242" t="s">
        <v>302</v>
      </c>
      <c r="G414" s="240"/>
      <c r="H414" s="243">
        <v>96.226</v>
      </c>
      <c r="I414" s="244"/>
      <c r="J414" s="240"/>
      <c r="K414" s="240"/>
      <c r="L414" s="245"/>
      <c r="M414" s="246"/>
      <c r="N414" s="247"/>
      <c r="O414" s="247"/>
      <c r="P414" s="247"/>
      <c r="Q414" s="247"/>
      <c r="R414" s="247"/>
      <c r="S414" s="247"/>
      <c r="T414" s="248"/>
      <c r="AT414" s="249" t="s">
        <v>224</v>
      </c>
      <c r="AU414" s="249" t="s">
        <v>86</v>
      </c>
      <c r="AV414" s="16" t="s">
        <v>95</v>
      </c>
      <c r="AW414" s="16" t="s">
        <v>32</v>
      </c>
      <c r="AX414" s="16" t="s">
        <v>77</v>
      </c>
      <c r="AY414" s="249" t="s">
        <v>215</v>
      </c>
    </row>
    <row r="415" spans="2:51" s="15" customFormat="1" ht="11.25">
      <c r="B415" s="228"/>
      <c r="C415" s="229"/>
      <c r="D415" s="208" t="s">
        <v>224</v>
      </c>
      <c r="E415" s="230" t="s">
        <v>152</v>
      </c>
      <c r="F415" s="231" t="s">
        <v>227</v>
      </c>
      <c r="G415" s="229"/>
      <c r="H415" s="232">
        <v>166.555</v>
      </c>
      <c r="I415" s="233"/>
      <c r="J415" s="229"/>
      <c r="K415" s="229"/>
      <c r="L415" s="234"/>
      <c r="M415" s="235"/>
      <c r="N415" s="236"/>
      <c r="O415" s="236"/>
      <c r="P415" s="236"/>
      <c r="Q415" s="236"/>
      <c r="R415" s="236"/>
      <c r="S415" s="236"/>
      <c r="T415" s="237"/>
      <c r="AT415" s="238" t="s">
        <v>224</v>
      </c>
      <c r="AU415" s="238" t="s">
        <v>86</v>
      </c>
      <c r="AV415" s="15" t="s">
        <v>222</v>
      </c>
      <c r="AW415" s="15" t="s">
        <v>32</v>
      </c>
      <c r="AX415" s="15" t="s">
        <v>84</v>
      </c>
      <c r="AY415" s="238" t="s">
        <v>215</v>
      </c>
    </row>
    <row r="416" spans="1:65" s="2" customFormat="1" ht="24.2" customHeight="1">
      <c r="A416" s="35"/>
      <c r="B416" s="36"/>
      <c r="C416" s="193" t="s">
        <v>578</v>
      </c>
      <c r="D416" s="193" t="s">
        <v>217</v>
      </c>
      <c r="E416" s="194" t="s">
        <v>533</v>
      </c>
      <c r="F416" s="195" t="s">
        <v>534</v>
      </c>
      <c r="G416" s="196" t="s">
        <v>365</v>
      </c>
      <c r="H416" s="197">
        <v>166.555</v>
      </c>
      <c r="I416" s="198"/>
      <c r="J416" s="199">
        <f>ROUND(I416*H416,2)</f>
        <v>0</v>
      </c>
      <c r="K416" s="195" t="s">
        <v>231</v>
      </c>
      <c r="L416" s="40"/>
      <c r="M416" s="200" t="s">
        <v>1</v>
      </c>
      <c r="N416" s="201" t="s">
        <v>42</v>
      </c>
      <c r="O416" s="72"/>
      <c r="P416" s="202">
        <f>O416*H416</f>
        <v>0</v>
      </c>
      <c r="Q416" s="202">
        <v>0</v>
      </c>
      <c r="R416" s="202">
        <f>Q416*H416</f>
        <v>0</v>
      </c>
      <c r="S416" s="202">
        <v>0</v>
      </c>
      <c r="T416" s="203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04" t="s">
        <v>222</v>
      </c>
      <c r="AT416" s="204" t="s">
        <v>217</v>
      </c>
      <c r="AU416" s="204" t="s">
        <v>86</v>
      </c>
      <c r="AY416" s="18" t="s">
        <v>215</v>
      </c>
      <c r="BE416" s="205">
        <f>IF(N416="základní",J416,0)</f>
        <v>0</v>
      </c>
      <c r="BF416" s="205">
        <f>IF(N416="snížená",J416,0)</f>
        <v>0</v>
      </c>
      <c r="BG416" s="205">
        <f>IF(N416="zákl. přenesená",J416,0)</f>
        <v>0</v>
      </c>
      <c r="BH416" s="205">
        <f>IF(N416="sníž. přenesená",J416,0)</f>
        <v>0</v>
      </c>
      <c r="BI416" s="205">
        <f>IF(N416="nulová",J416,0)</f>
        <v>0</v>
      </c>
      <c r="BJ416" s="18" t="s">
        <v>84</v>
      </c>
      <c r="BK416" s="205">
        <f>ROUND(I416*H416,2)</f>
        <v>0</v>
      </c>
      <c r="BL416" s="18" t="s">
        <v>222</v>
      </c>
      <c r="BM416" s="204" t="s">
        <v>579</v>
      </c>
    </row>
    <row r="417" spans="2:51" s="14" customFormat="1" ht="11.25">
      <c r="B417" s="217"/>
      <c r="C417" s="218"/>
      <c r="D417" s="208" t="s">
        <v>224</v>
      </c>
      <c r="E417" s="219" t="s">
        <v>1</v>
      </c>
      <c r="F417" s="220" t="s">
        <v>580</v>
      </c>
      <c r="G417" s="218"/>
      <c r="H417" s="221">
        <v>166.555</v>
      </c>
      <c r="I417" s="222"/>
      <c r="J417" s="218"/>
      <c r="K417" s="218"/>
      <c r="L417" s="223"/>
      <c r="M417" s="224"/>
      <c r="N417" s="225"/>
      <c r="O417" s="225"/>
      <c r="P417" s="225"/>
      <c r="Q417" s="225"/>
      <c r="R417" s="225"/>
      <c r="S417" s="225"/>
      <c r="T417" s="226"/>
      <c r="AT417" s="227" t="s">
        <v>224</v>
      </c>
      <c r="AU417" s="227" t="s">
        <v>86</v>
      </c>
      <c r="AV417" s="14" t="s">
        <v>86</v>
      </c>
      <c r="AW417" s="14" t="s">
        <v>32</v>
      </c>
      <c r="AX417" s="14" t="s">
        <v>84</v>
      </c>
      <c r="AY417" s="227" t="s">
        <v>215</v>
      </c>
    </row>
    <row r="418" spans="1:65" s="2" customFormat="1" ht="33" customHeight="1">
      <c r="A418" s="35"/>
      <c r="B418" s="36"/>
      <c r="C418" s="193" t="s">
        <v>581</v>
      </c>
      <c r="D418" s="193" t="s">
        <v>217</v>
      </c>
      <c r="E418" s="194" t="s">
        <v>582</v>
      </c>
      <c r="F418" s="195" t="s">
        <v>583</v>
      </c>
      <c r="G418" s="196" t="s">
        <v>365</v>
      </c>
      <c r="H418" s="197">
        <v>166.555</v>
      </c>
      <c r="I418" s="198"/>
      <c r="J418" s="199">
        <f>ROUND(I418*H418,2)</f>
        <v>0</v>
      </c>
      <c r="K418" s="195" t="s">
        <v>231</v>
      </c>
      <c r="L418" s="40"/>
      <c r="M418" s="200" t="s">
        <v>1</v>
      </c>
      <c r="N418" s="201" t="s">
        <v>42</v>
      </c>
      <c r="O418" s="72"/>
      <c r="P418" s="202">
        <f>O418*H418</f>
        <v>0</v>
      </c>
      <c r="Q418" s="202">
        <v>0</v>
      </c>
      <c r="R418" s="202">
        <f>Q418*H418</f>
        <v>0</v>
      </c>
      <c r="S418" s="202">
        <v>0</v>
      </c>
      <c r="T418" s="203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204" t="s">
        <v>222</v>
      </c>
      <c r="AT418" s="204" t="s">
        <v>217</v>
      </c>
      <c r="AU418" s="204" t="s">
        <v>86</v>
      </c>
      <c r="AY418" s="18" t="s">
        <v>215</v>
      </c>
      <c r="BE418" s="205">
        <f>IF(N418="základní",J418,0)</f>
        <v>0</v>
      </c>
      <c r="BF418" s="205">
        <f>IF(N418="snížená",J418,0)</f>
        <v>0</v>
      </c>
      <c r="BG418" s="205">
        <f>IF(N418="zákl. přenesená",J418,0)</f>
        <v>0</v>
      </c>
      <c r="BH418" s="205">
        <f>IF(N418="sníž. přenesená",J418,0)</f>
        <v>0</v>
      </c>
      <c r="BI418" s="205">
        <f>IF(N418="nulová",J418,0)</f>
        <v>0</v>
      </c>
      <c r="BJ418" s="18" t="s">
        <v>84</v>
      </c>
      <c r="BK418" s="205">
        <f>ROUND(I418*H418,2)</f>
        <v>0</v>
      </c>
      <c r="BL418" s="18" t="s">
        <v>222</v>
      </c>
      <c r="BM418" s="204" t="s">
        <v>584</v>
      </c>
    </row>
    <row r="419" spans="1:65" s="2" customFormat="1" ht="24.2" customHeight="1">
      <c r="A419" s="35"/>
      <c r="B419" s="36"/>
      <c r="C419" s="193" t="s">
        <v>585</v>
      </c>
      <c r="D419" s="193" t="s">
        <v>217</v>
      </c>
      <c r="E419" s="194" t="s">
        <v>586</v>
      </c>
      <c r="F419" s="195" t="s">
        <v>587</v>
      </c>
      <c r="G419" s="196" t="s">
        <v>588</v>
      </c>
      <c r="H419" s="197">
        <v>472</v>
      </c>
      <c r="I419" s="198"/>
      <c r="J419" s="199">
        <f>ROUND(I419*H419,2)</f>
        <v>0</v>
      </c>
      <c r="K419" s="195" t="s">
        <v>231</v>
      </c>
      <c r="L419" s="40"/>
      <c r="M419" s="200" t="s">
        <v>1</v>
      </c>
      <c r="N419" s="201" t="s">
        <v>42</v>
      </c>
      <c r="O419" s="72"/>
      <c r="P419" s="202">
        <f>O419*H419</f>
        <v>0</v>
      </c>
      <c r="Q419" s="202">
        <v>0.00165</v>
      </c>
      <c r="R419" s="202">
        <f>Q419*H419</f>
        <v>0.7788</v>
      </c>
      <c r="S419" s="202">
        <v>0</v>
      </c>
      <c r="T419" s="203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204" t="s">
        <v>222</v>
      </c>
      <c r="AT419" s="204" t="s">
        <v>217</v>
      </c>
      <c r="AU419" s="204" t="s">
        <v>86</v>
      </c>
      <c r="AY419" s="18" t="s">
        <v>215</v>
      </c>
      <c r="BE419" s="205">
        <f>IF(N419="základní",J419,0)</f>
        <v>0</v>
      </c>
      <c r="BF419" s="205">
        <f>IF(N419="snížená",J419,0)</f>
        <v>0</v>
      </c>
      <c r="BG419" s="205">
        <f>IF(N419="zákl. přenesená",J419,0)</f>
        <v>0</v>
      </c>
      <c r="BH419" s="205">
        <f>IF(N419="sníž. přenesená",J419,0)</f>
        <v>0</v>
      </c>
      <c r="BI419" s="205">
        <f>IF(N419="nulová",J419,0)</f>
        <v>0</v>
      </c>
      <c r="BJ419" s="18" t="s">
        <v>84</v>
      </c>
      <c r="BK419" s="205">
        <f>ROUND(I419*H419,2)</f>
        <v>0</v>
      </c>
      <c r="BL419" s="18" t="s">
        <v>222</v>
      </c>
      <c r="BM419" s="204" t="s">
        <v>589</v>
      </c>
    </row>
    <row r="420" spans="2:51" s="14" customFormat="1" ht="11.25">
      <c r="B420" s="217"/>
      <c r="C420" s="218"/>
      <c r="D420" s="208" t="s">
        <v>224</v>
      </c>
      <c r="E420" s="219" t="s">
        <v>1</v>
      </c>
      <c r="F420" s="220" t="s">
        <v>590</v>
      </c>
      <c r="G420" s="218"/>
      <c r="H420" s="221">
        <v>166</v>
      </c>
      <c r="I420" s="222"/>
      <c r="J420" s="218"/>
      <c r="K420" s="218"/>
      <c r="L420" s="223"/>
      <c r="M420" s="224"/>
      <c r="N420" s="225"/>
      <c r="O420" s="225"/>
      <c r="P420" s="225"/>
      <c r="Q420" s="225"/>
      <c r="R420" s="225"/>
      <c r="S420" s="225"/>
      <c r="T420" s="226"/>
      <c r="AT420" s="227" t="s">
        <v>224</v>
      </c>
      <c r="AU420" s="227" t="s">
        <v>86</v>
      </c>
      <c r="AV420" s="14" t="s">
        <v>86</v>
      </c>
      <c r="AW420" s="14" t="s">
        <v>32</v>
      </c>
      <c r="AX420" s="14" t="s">
        <v>77</v>
      </c>
      <c r="AY420" s="227" t="s">
        <v>215</v>
      </c>
    </row>
    <row r="421" spans="2:51" s="14" customFormat="1" ht="11.25">
      <c r="B421" s="217"/>
      <c r="C421" s="218"/>
      <c r="D421" s="208" t="s">
        <v>224</v>
      </c>
      <c r="E421" s="219" t="s">
        <v>1</v>
      </c>
      <c r="F421" s="220" t="s">
        <v>591</v>
      </c>
      <c r="G421" s="218"/>
      <c r="H421" s="221">
        <v>144</v>
      </c>
      <c r="I421" s="222"/>
      <c r="J421" s="218"/>
      <c r="K421" s="218"/>
      <c r="L421" s="223"/>
      <c r="M421" s="224"/>
      <c r="N421" s="225"/>
      <c r="O421" s="225"/>
      <c r="P421" s="225"/>
      <c r="Q421" s="225"/>
      <c r="R421" s="225"/>
      <c r="S421" s="225"/>
      <c r="T421" s="226"/>
      <c r="AT421" s="227" t="s">
        <v>224</v>
      </c>
      <c r="AU421" s="227" t="s">
        <v>86</v>
      </c>
      <c r="AV421" s="14" t="s">
        <v>86</v>
      </c>
      <c r="AW421" s="14" t="s">
        <v>32</v>
      </c>
      <c r="AX421" s="14" t="s">
        <v>77</v>
      </c>
      <c r="AY421" s="227" t="s">
        <v>215</v>
      </c>
    </row>
    <row r="422" spans="2:51" s="14" customFormat="1" ht="11.25">
      <c r="B422" s="217"/>
      <c r="C422" s="218"/>
      <c r="D422" s="208" t="s">
        <v>224</v>
      </c>
      <c r="E422" s="219" t="s">
        <v>1</v>
      </c>
      <c r="F422" s="220" t="s">
        <v>592</v>
      </c>
      <c r="G422" s="218"/>
      <c r="H422" s="221">
        <v>68</v>
      </c>
      <c r="I422" s="222"/>
      <c r="J422" s="218"/>
      <c r="K422" s="218"/>
      <c r="L422" s="223"/>
      <c r="M422" s="224"/>
      <c r="N422" s="225"/>
      <c r="O422" s="225"/>
      <c r="P422" s="225"/>
      <c r="Q422" s="225"/>
      <c r="R422" s="225"/>
      <c r="S422" s="225"/>
      <c r="T422" s="226"/>
      <c r="AT422" s="227" t="s">
        <v>224</v>
      </c>
      <c r="AU422" s="227" t="s">
        <v>86</v>
      </c>
      <c r="AV422" s="14" t="s">
        <v>86</v>
      </c>
      <c r="AW422" s="14" t="s">
        <v>32</v>
      </c>
      <c r="AX422" s="14" t="s">
        <v>77</v>
      </c>
      <c r="AY422" s="227" t="s">
        <v>215</v>
      </c>
    </row>
    <row r="423" spans="2:51" s="14" customFormat="1" ht="11.25">
      <c r="B423" s="217"/>
      <c r="C423" s="218"/>
      <c r="D423" s="208" t="s">
        <v>224</v>
      </c>
      <c r="E423" s="219" t="s">
        <v>1</v>
      </c>
      <c r="F423" s="220" t="s">
        <v>593</v>
      </c>
      <c r="G423" s="218"/>
      <c r="H423" s="221">
        <v>94</v>
      </c>
      <c r="I423" s="222"/>
      <c r="J423" s="218"/>
      <c r="K423" s="218"/>
      <c r="L423" s="223"/>
      <c r="M423" s="224"/>
      <c r="N423" s="225"/>
      <c r="O423" s="225"/>
      <c r="P423" s="225"/>
      <c r="Q423" s="225"/>
      <c r="R423" s="225"/>
      <c r="S423" s="225"/>
      <c r="T423" s="226"/>
      <c r="AT423" s="227" t="s">
        <v>224</v>
      </c>
      <c r="AU423" s="227" t="s">
        <v>86</v>
      </c>
      <c r="AV423" s="14" t="s">
        <v>86</v>
      </c>
      <c r="AW423" s="14" t="s">
        <v>32</v>
      </c>
      <c r="AX423" s="14" t="s">
        <v>77</v>
      </c>
      <c r="AY423" s="227" t="s">
        <v>215</v>
      </c>
    </row>
    <row r="424" spans="2:51" s="15" customFormat="1" ht="11.25">
      <c r="B424" s="228"/>
      <c r="C424" s="229"/>
      <c r="D424" s="208" t="s">
        <v>224</v>
      </c>
      <c r="E424" s="230" t="s">
        <v>1</v>
      </c>
      <c r="F424" s="231" t="s">
        <v>227</v>
      </c>
      <c r="G424" s="229"/>
      <c r="H424" s="232">
        <v>472</v>
      </c>
      <c r="I424" s="233"/>
      <c r="J424" s="229"/>
      <c r="K424" s="229"/>
      <c r="L424" s="234"/>
      <c r="M424" s="235"/>
      <c r="N424" s="236"/>
      <c r="O424" s="236"/>
      <c r="P424" s="236"/>
      <c r="Q424" s="236"/>
      <c r="R424" s="236"/>
      <c r="S424" s="236"/>
      <c r="T424" s="237"/>
      <c r="AT424" s="238" t="s">
        <v>224</v>
      </c>
      <c r="AU424" s="238" t="s">
        <v>86</v>
      </c>
      <c r="AV424" s="15" t="s">
        <v>222</v>
      </c>
      <c r="AW424" s="15" t="s">
        <v>32</v>
      </c>
      <c r="AX424" s="15" t="s">
        <v>84</v>
      </c>
      <c r="AY424" s="238" t="s">
        <v>215</v>
      </c>
    </row>
    <row r="425" spans="1:65" s="2" customFormat="1" ht="16.5" customHeight="1">
      <c r="A425" s="35"/>
      <c r="B425" s="36"/>
      <c r="C425" s="250" t="s">
        <v>594</v>
      </c>
      <c r="D425" s="250" t="s">
        <v>527</v>
      </c>
      <c r="E425" s="251" t="s">
        <v>595</v>
      </c>
      <c r="F425" s="252" t="s">
        <v>596</v>
      </c>
      <c r="G425" s="253" t="s">
        <v>588</v>
      </c>
      <c r="H425" s="254">
        <v>476.72</v>
      </c>
      <c r="I425" s="255"/>
      <c r="J425" s="256">
        <f>ROUND(I425*H425,2)</f>
        <v>0</v>
      </c>
      <c r="K425" s="252" t="s">
        <v>221</v>
      </c>
      <c r="L425" s="257"/>
      <c r="M425" s="258" t="s">
        <v>1</v>
      </c>
      <c r="N425" s="259" t="s">
        <v>42</v>
      </c>
      <c r="O425" s="72"/>
      <c r="P425" s="202">
        <f>O425*H425</f>
        <v>0</v>
      </c>
      <c r="Q425" s="202">
        <v>0.02</v>
      </c>
      <c r="R425" s="202">
        <f>Q425*H425</f>
        <v>9.534400000000002</v>
      </c>
      <c r="S425" s="202">
        <v>0</v>
      </c>
      <c r="T425" s="203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204" t="s">
        <v>261</v>
      </c>
      <c r="AT425" s="204" t="s">
        <v>527</v>
      </c>
      <c r="AU425" s="204" t="s">
        <v>86</v>
      </c>
      <c r="AY425" s="18" t="s">
        <v>215</v>
      </c>
      <c r="BE425" s="205">
        <f>IF(N425="základní",J425,0)</f>
        <v>0</v>
      </c>
      <c r="BF425" s="205">
        <f>IF(N425="snížená",J425,0)</f>
        <v>0</v>
      </c>
      <c r="BG425" s="205">
        <f>IF(N425="zákl. přenesená",J425,0)</f>
        <v>0</v>
      </c>
      <c r="BH425" s="205">
        <f>IF(N425="sníž. přenesená",J425,0)</f>
        <v>0</v>
      </c>
      <c r="BI425" s="205">
        <f>IF(N425="nulová",J425,0)</f>
        <v>0</v>
      </c>
      <c r="BJ425" s="18" t="s">
        <v>84</v>
      </c>
      <c r="BK425" s="205">
        <f>ROUND(I425*H425,2)</f>
        <v>0</v>
      </c>
      <c r="BL425" s="18" t="s">
        <v>222</v>
      </c>
      <c r="BM425" s="204" t="s">
        <v>597</v>
      </c>
    </row>
    <row r="426" spans="2:51" s="14" customFormat="1" ht="11.25">
      <c r="B426" s="217"/>
      <c r="C426" s="218"/>
      <c r="D426" s="208" t="s">
        <v>224</v>
      </c>
      <c r="E426" s="218"/>
      <c r="F426" s="220" t="s">
        <v>598</v>
      </c>
      <c r="G426" s="218"/>
      <c r="H426" s="221">
        <v>476.72</v>
      </c>
      <c r="I426" s="222"/>
      <c r="J426" s="218"/>
      <c r="K426" s="218"/>
      <c r="L426" s="223"/>
      <c r="M426" s="224"/>
      <c r="N426" s="225"/>
      <c r="O426" s="225"/>
      <c r="P426" s="225"/>
      <c r="Q426" s="225"/>
      <c r="R426" s="225"/>
      <c r="S426" s="225"/>
      <c r="T426" s="226"/>
      <c r="AT426" s="227" t="s">
        <v>224</v>
      </c>
      <c r="AU426" s="227" t="s">
        <v>86</v>
      </c>
      <c r="AV426" s="14" t="s">
        <v>86</v>
      </c>
      <c r="AW426" s="14" t="s">
        <v>4</v>
      </c>
      <c r="AX426" s="14" t="s">
        <v>84</v>
      </c>
      <c r="AY426" s="227" t="s">
        <v>215</v>
      </c>
    </row>
    <row r="427" spans="1:65" s="2" customFormat="1" ht="24.2" customHeight="1">
      <c r="A427" s="35"/>
      <c r="B427" s="36"/>
      <c r="C427" s="193" t="s">
        <v>599</v>
      </c>
      <c r="D427" s="193" t="s">
        <v>217</v>
      </c>
      <c r="E427" s="194" t="s">
        <v>600</v>
      </c>
      <c r="F427" s="195" t="s">
        <v>601</v>
      </c>
      <c r="G427" s="196" t="s">
        <v>588</v>
      </c>
      <c r="H427" s="197">
        <v>22</v>
      </c>
      <c r="I427" s="198"/>
      <c r="J427" s="199">
        <f>ROUND(I427*H427,2)</f>
        <v>0</v>
      </c>
      <c r="K427" s="195" t="s">
        <v>231</v>
      </c>
      <c r="L427" s="40"/>
      <c r="M427" s="200" t="s">
        <v>1</v>
      </c>
      <c r="N427" s="201" t="s">
        <v>42</v>
      </c>
      <c r="O427" s="72"/>
      <c r="P427" s="202">
        <f>O427*H427</f>
        <v>0</v>
      </c>
      <c r="Q427" s="202">
        <v>0.00165</v>
      </c>
      <c r="R427" s="202">
        <f>Q427*H427</f>
        <v>0.0363</v>
      </c>
      <c r="S427" s="202">
        <v>0</v>
      </c>
      <c r="T427" s="203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204" t="s">
        <v>222</v>
      </c>
      <c r="AT427" s="204" t="s">
        <v>217</v>
      </c>
      <c r="AU427" s="204" t="s">
        <v>86</v>
      </c>
      <c r="AY427" s="18" t="s">
        <v>215</v>
      </c>
      <c r="BE427" s="205">
        <f>IF(N427="základní",J427,0)</f>
        <v>0</v>
      </c>
      <c r="BF427" s="205">
        <f>IF(N427="snížená",J427,0)</f>
        <v>0</v>
      </c>
      <c r="BG427" s="205">
        <f>IF(N427="zákl. přenesená",J427,0)</f>
        <v>0</v>
      </c>
      <c r="BH427" s="205">
        <f>IF(N427="sníž. přenesená",J427,0)</f>
        <v>0</v>
      </c>
      <c r="BI427" s="205">
        <f>IF(N427="nulová",J427,0)</f>
        <v>0</v>
      </c>
      <c r="BJ427" s="18" t="s">
        <v>84</v>
      </c>
      <c r="BK427" s="205">
        <f>ROUND(I427*H427,2)</f>
        <v>0</v>
      </c>
      <c r="BL427" s="18" t="s">
        <v>222</v>
      </c>
      <c r="BM427" s="204" t="s">
        <v>602</v>
      </c>
    </row>
    <row r="428" spans="1:65" s="2" customFormat="1" ht="16.5" customHeight="1">
      <c r="A428" s="35"/>
      <c r="B428" s="36"/>
      <c r="C428" s="250" t="s">
        <v>603</v>
      </c>
      <c r="D428" s="250" t="s">
        <v>527</v>
      </c>
      <c r="E428" s="251" t="s">
        <v>604</v>
      </c>
      <c r="F428" s="252" t="s">
        <v>605</v>
      </c>
      <c r="G428" s="253" t="s">
        <v>588</v>
      </c>
      <c r="H428" s="254">
        <v>22.22</v>
      </c>
      <c r="I428" s="255"/>
      <c r="J428" s="256">
        <f>ROUND(I428*H428,2)</f>
        <v>0</v>
      </c>
      <c r="K428" s="252" t="s">
        <v>221</v>
      </c>
      <c r="L428" s="257"/>
      <c r="M428" s="258" t="s">
        <v>1</v>
      </c>
      <c r="N428" s="259" t="s">
        <v>42</v>
      </c>
      <c r="O428" s="72"/>
      <c r="P428" s="202">
        <f>O428*H428</f>
        <v>0</v>
      </c>
      <c r="Q428" s="202">
        <v>0.04</v>
      </c>
      <c r="R428" s="202">
        <f>Q428*H428</f>
        <v>0.8887999999999999</v>
      </c>
      <c r="S428" s="202">
        <v>0</v>
      </c>
      <c r="T428" s="203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204" t="s">
        <v>261</v>
      </c>
      <c r="AT428" s="204" t="s">
        <v>527</v>
      </c>
      <c r="AU428" s="204" t="s">
        <v>86</v>
      </c>
      <c r="AY428" s="18" t="s">
        <v>215</v>
      </c>
      <c r="BE428" s="205">
        <f>IF(N428="základní",J428,0)</f>
        <v>0</v>
      </c>
      <c r="BF428" s="205">
        <f>IF(N428="snížená",J428,0)</f>
        <v>0</v>
      </c>
      <c r="BG428" s="205">
        <f>IF(N428="zákl. přenesená",J428,0)</f>
        <v>0</v>
      </c>
      <c r="BH428" s="205">
        <f>IF(N428="sníž. přenesená",J428,0)</f>
        <v>0</v>
      </c>
      <c r="BI428" s="205">
        <f>IF(N428="nulová",J428,0)</f>
        <v>0</v>
      </c>
      <c r="BJ428" s="18" t="s">
        <v>84</v>
      </c>
      <c r="BK428" s="205">
        <f>ROUND(I428*H428,2)</f>
        <v>0</v>
      </c>
      <c r="BL428" s="18" t="s">
        <v>222</v>
      </c>
      <c r="BM428" s="204" t="s">
        <v>606</v>
      </c>
    </row>
    <row r="429" spans="2:51" s="14" customFormat="1" ht="11.25">
      <c r="B429" s="217"/>
      <c r="C429" s="218"/>
      <c r="D429" s="208" t="s">
        <v>224</v>
      </c>
      <c r="E429" s="218"/>
      <c r="F429" s="220" t="s">
        <v>607</v>
      </c>
      <c r="G429" s="218"/>
      <c r="H429" s="221">
        <v>22.22</v>
      </c>
      <c r="I429" s="222"/>
      <c r="J429" s="218"/>
      <c r="K429" s="218"/>
      <c r="L429" s="223"/>
      <c r="M429" s="224"/>
      <c r="N429" s="225"/>
      <c r="O429" s="225"/>
      <c r="P429" s="225"/>
      <c r="Q429" s="225"/>
      <c r="R429" s="225"/>
      <c r="S429" s="225"/>
      <c r="T429" s="226"/>
      <c r="AT429" s="227" t="s">
        <v>224</v>
      </c>
      <c r="AU429" s="227" t="s">
        <v>86</v>
      </c>
      <c r="AV429" s="14" t="s">
        <v>86</v>
      </c>
      <c r="AW429" s="14" t="s">
        <v>4</v>
      </c>
      <c r="AX429" s="14" t="s">
        <v>84</v>
      </c>
      <c r="AY429" s="227" t="s">
        <v>215</v>
      </c>
    </row>
    <row r="430" spans="1:65" s="2" customFormat="1" ht="24.2" customHeight="1">
      <c r="A430" s="35"/>
      <c r="B430" s="36"/>
      <c r="C430" s="193" t="s">
        <v>608</v>
      </c>
      <c r="D430" s="193" t="s">
        <v>217</v>
      </c>
      <c r="E430" s="194" t="s">
        <v>609</v>
      </c>
      <c r="F430" s="195" t="s">
        <v>610</v>
      </c>
      <c r="G430" s="196" t="s">
        <v>588</v>
      </c>
      <c r="H430" s="197">
        <v>22</v>
      </c>
      <c r="I430" s="198"/>
      <c r="J430" s="199">
        <f aca="true" t="shared" si="0" ref="J430:J438">ROUND(I430*H430,2)</f>
        <v>0</v>
      </c>
      <c r="K430" s="195" t="s">
        <v>231</v>
      </c>
      <c r="L430" s="40"/>
      <c r="M430" s="200" t="s">
        <v>1</v>
      </c>
      <c r="N430" s="201" t="s">
        <v>42</v>
      </c>
      <c r="O430" s="72"/>
      <c r="P430" s="202">
        <f aca="true" t="shared" si="1" ref="P430:P438">O430*H430</f>
        <v>0</v>
      </c>
      <c r="Q430" s="202">
        <v>0.08832</v>
      </c>
      <c r="R430" s="202">
        <f aca="true" t="shared" si="2" ref="R430:R438">Q430*H430</f>
        <v>1.9430399999999999</v>
      </c>
      <c r="S430" s="202">
        <v>0</v>
      </c>
      <c r="T430" s="203">
        <f aca="true" t="shared" si="3" ref="T430:T438"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204" t="s">
        <v>222</v>
      </c>
      <c r="AT430" s="204" t="s">
        <v>217</v>
      </c>
      <c r="AU430" s="204" t="s">
        <v>86</v>
      </c>
      <c r="AY430" s="18" t="s">
        <v>215</v>
      </c>
      <c r="BE430" s="205">
        <f aca="true" t="shared" si="4" ref="BE430:BE438">IF(N430="základní",J430,0)</f>
        <v>0</v>
      </c>
      <c r="BF430" s="205">
        <f aca="true" t="shared" si="5" ref="BF430:BF438">IF(N430="snížená",J430,0)</f>
        <v>0</v>
      </c>
      <c r="BG430" s="205">
        <f aca="true" t="shared" si="6" ref="BG430:BG438">IF(N430="zákl. přenesená",J430,0)</f>
        <v>0</v>
      </c>
      <c r="BH430" s="205">
        <f aca="true" t="shared" si="7" ref="BH430:BH438">IF(N430="sníž. přenesená",J430,0)</f>
        <v>0</v>
      </c>
      <c r="BI430" s="205">
        <f aca="true" t="shared" si="8" ref="BI430:BI438">IF(N430="nulová",J430,0)</f>
        <v>0</v>
      </c>
      <c r="BJ430" s="18" t="s">
        <v>84</v>
      </c>
      <c r="BK430" s="205">
        <f aca="true" t="shared" si="9" ref="BK430:BK438">ROUND(I430*H430,2)</f>
        <v>0</v>
      </c>
      <c r="BL430" s="18" t="s">
        <v>222</v>
      </c>
      <c r="BM430" s="204" t="s">
        <v>611</v>
      </c>
    </row>
    <row r="431" spans="1:65" s="2" customFormat="1" ht="24.2" customHeight="1">
      <c r="A431" s="35"/>
      <c r="B431" s="36"/>
      <c r="C431" s="250" t="s">
        <v>612</v>
      </c>
      <c r="D431" s="250" t="s">
        <v>527</v>
      </c>
      <c r="E431" s="251" t="s">
        <v>613</v>
      </c>
      <c r="F431" s="252" t="s">
        <v>614</v>
      </c>
      <c r="G431" s="253" t="s">
        <v>588</v>
      </c>
      <c r="H431" s="254">
        <v>2.02</v>
      </c>
      <c r="I431" s="255"/>
      <c r="J431" s="256">
        <f t="shared" si="0"/>
        <v>0</v>
      </c>
      <c r="K431" s="252" t="s">
        <v>231</v>
      </c>
      <c r="L431" s="257"/>
      <c r="M431" s="258" t="s">
        <v>1</v>
      </c>
      <c r="N431" s="259" t="s">
        <v>42</v>
      </c>
      <c r="O431" s="72"/>
      <c r="P431" s="202">
        <f t="shared" si="1"/>
        <v>0</v>
      </c>
      <c r="Q431" s="202">
        <v>0.028</v>
      </c>
      <c r="R431" s="202">
        <f t="shared" si="2"/>
        <v>0.05656</v>
      </c>
      <c r="S431" s="202">
        <v>0</v>
      </c>
      <c r="T431" s="203">
        <f t="shared" si="3"/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204" t="s">
        <v>261</v>
      </c>
      <c r="AT431" s="204" t="s">
        <v>527</v>
      </c>
      <c r="AU431" s="204" t="s">
        <v>86</v>
      </c>
      <c r="AY431" s="18" t="s">
        <v>215</v>
      </c>
      <c r="BE431" s="205">
        <f t="shared" si="4"/>
        <v>0</v>
      </c>
      <c r="BF431" s="205">
        <f t="shared" si="5"/>
        <v>0</v>
      </c>
      <c r="BG431" s="205">
        <f t="shared" si="6"/>
        <v>0</v>
      </c>
      <c r="BH431" s="205">
        <f t="shared" si="7"/>
        <v>0</v>
      </c>
      <c r="BI431" s="205">
        <f t="shared" si="8"/>
        <v>0</v>
      </c>
      <c r="BJ431" s="18" t="s">
        <v>84</v>
      </c>
      <c r="BK431" s="205">
        <f t="shared" si="9"/>
        <v>0</v>
      </c>
      <c r="BL431" s="18" t="s">
        <v>222</v>
      </c>
      <c r="BM431" s="204" t="s">
        <v>615</v>
      </c>
    </row>
    <row r="432" spans="1:65" s="2" customFormat="1" ht="24.2" customHeight="1">
      <c r="A432" s="35"/>
      <c r="B432" s="36"/>
      <c r="C432" s="250" t="s">
        <v>616</v>
      </c>
      <c r="D432" s="250" t="s">
        <v>527</v>
      </c>
      <c r="E432" s="251" t="s">
        <v>617</v>
      </c>
      <c r="F432" s="252" t="s">
        <v>618</v>
      </c>
      <c r="G432" s="253" t="s">
        <v>588</v>
      </c>
      <c r="H432" s="254">
        <v>2.02</v>
      </c>
      <c r="I432" s="255"/>
      <c r="J432" s="256">
        <f t="shared" si="0"/>
        <v>0</v>
      </c>
      <c r="K432" s="252" t="s">
        <v>231</v>
      </c>
      <c r="L432" s="257"/>
      <c r="M432" s="258" t="s">
        <v>1</v>
      </c>
      <c r="N432" s="259" t="s">
        <v>42</v>
      </c>
      <c r="O432" s="72"/>
      <c r="P432" s="202">
        <f t="shared" si="1"/>
        <v>0</v>
      </c>
      <c r="Q432" s="202">
        <v>0.04</v>
      </c>
      <c r="R432" s="202">
        <f t="shared" si="2"/>
        <v>0.0808</v>
      </c>
      <c r="S432" s="202">
        <v>0</v>
      </c>
      <c r="T432" s="203">
        <f t="shared" si="3"/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204" t="s">
        <v>261</v>
      </c>
      <c r="AT432" s="204" t="s">
        <v>527</v>
      </c>
      <c r="AU432" s="204" t="s">
        <v>86</v>
      </c>
      <c r="AY432" s="18" t="s">
        <v>215</v>
      </c>
      <c r="BE432" s="205">
        <f t="shared" si="4"/>
        <v>0</v>
      </c>
      <c r="BF432" s="205">
        <f t="shared" si="5"/>
        <v>0</v>
      </c>
      <c r="BG432" s="205">
        <f t="shared" si="6"/>
        <v>0</v>
      </c>
      <c r="BH432" s="205">
        <f t="shared" si="7"/>
        <v>0</v>
      </c>
      <c r="BI432" s="205">
        <f t="shared" si="8"/>
        <v>0</v>
      </c>
      <c r="BJ432" s="18" t="s">
        <v>84</v>
      </c>
      <c r="BK432" s="205">
        <f t="shared" si="9"/>
        <v>0</v>
      </c>
      <c r="BL432" s="18" t="s">
        <v>222</v>
      </c>
      <c r="BM432" s="204" t="s">
        <v>619</v>
      </c>
    </row>
    <row r="433" spans="1:65" s="2" customFormat="1" ht="24.2" customHeight="1">
      <c r="A433" s="35"/>
      <c r="B433" s="36"/>
      <c r="C433" s="250" t="s">
        <v>620</v>
      </c>
      <c r="D433" s="250" t="s">
        <v>527</v>
      </c>
      <c r="E433" s="251" t="s">
        <v>621</v>
      </c>
      <c r="F433" s="252" t="s">
        <v>622</v>
      </c>
      <c r="G433" s="253" t="s">
        <v>588</v>
      </c>
      <c r="H433" s="254">
        <v>3.03</v>
      </c>
      <c r="I433" s="255"/>
      <c r="J433" s="256">
        <f t="shared" si="0"/>
        <v>0</v>
      </c>
      <c r="K433" s="252" t="s">
        <v>231</v>
      </c>
      <c r="L433" s="257"/>
      <c r="M433" s="258" t="s">
        <v>1</v>
      </c>
      <c r="N433" s="259" t="s">
        <v>42</v>
      </c>
      <c r="O433" s="72"/>
      <c r="P433" s="202">
        <f t="shared" si="1"/>
        <v>0</v>
      </c>
      <c r="Q433" s="202">
        <v>0.051</v>
      </c>
      <c r="R433" s="202">
        <f t="shared" si="2"/>
        <v>0.15452999999999997</v>
      </c>
      <c r="S433" s="202">
        <v>0</v>
      </c>
      <c r="T433" s="203">
        <f t="shared" si="3"/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204" t="s">
        <v>261</v>
      </c>
      <c r="AT433" s="204" t="s">
        <v>527</v>
      </c>
      <c r="AU433" s="204" t="s">
        <v>86</v>
      </c>
      <c r="AY433" s="18" t="s">
        <v>215</v>
      </c>
      <c r="BE433" s="205">
        <f t="shared" si="4"/>
        <v>0</v>
      </c>
      <c r="BF433" s="205">
        <f t="shared" si="5"/>
        <v>0</v>
      </c>
      <c r="BG433" s="205">
        <f t="shared" si="6"/>
        <v>0</v>
      </c>
      <c r="BH433" s="205">
        <f t="shared" si="7"/>
        <v>0</v>
      </c>
      <c r="BI433" s="205">
        <f t="shared" si="8"/>
        <v>0</v>
      </c>
      <c r="BJ433" s="18" t="s">
        <v>84</v>
      </c>
      <c r="BK433" s="205">
        <f t="shared" si="9"/>
        <v>0</v>
      </c>
      <c r="BL433" s="18" t="s">
        <v>222</v>
      </c>
      <c r="BM433" s="204" t="s">
        <v>623</v>
      </c>
    </row>
    <row r="434" spans="1:65" s="2" customFormat="1" ht="24.2" customHeight="1">
      <c r="A434" s="35"/>
      <c r="B434" s="36"/>
      <c r="C434" s="250" t="s">
        <v>624</v>
      </c>
      <c r="D434" s="250" t="s">
        <v>527</v>
      </c>
      <c r="E434" s="251" t="s">
        <v>625</v>
      </c>
      <c r="F434" s="252" t="s">
        <v>626</v>
      </c>
      <c r="G434" s="253" t="s">
        <v>588</v>
      </c>
      <c r="H434" s="254">
        <v>15.15</v>
      </c>
      <c r="I434" s="255"/>
      <c r="J434" s="256">
        <f t="shared" si="0"/>
        <v>0</v>
      </c>
      <c r="K434" s="252" t="s">
        <v>231</v>
      </c>
      <c r="L434" s="257"/>
      <c r="M434" s="258" t="s">
        <v>1</v>
      </c>
      <c r="N434" s="259" t="s">
        <v>42</v>
      </c>
      <c r="O434" s="72"/>
      <c r="P434" s="202">
        <f t="shared" si="1"/>
        <v>0</v>
      </c>
      <c r="Q434" s="202">
        <v>0.068</v>
      </c>
      <c r="R434" s="202">
        <f t="shared" si="2"/>
        <v>1.0302</v>
      </c>
      <c r="S434" s="202">
        <v>0</v>
      </c>
      <c r="T434" s="203">
        <f t="shared" si="3"/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204" t="s">
        <v>261</v>
      </c>
      <c r="AT434" s="204" t="s">
        <v>527</v>
      </c>
      <c r="AU434" s="204" t="s">
        <v>86</v>
      </c>
      <c r="AY434" s="18" t="s">
        <v>215</v>
      </c>
      <c r="BE434" s="205">
        <f t="shared" si="4"/>
        <v>0</v>
      </c>
      <c r="BF434" s="205">
        <f t="shared" si="5"/>
        <v>0</v>
      </c>
      <c r="BG434" s="205">
        <f t="shared" si="6"/>
        <v>0</v>
      </c>
      <c r="BH434" s="205">
        <f t="shared" si="7"/>
        <v>0</v>
      </c>
      <c r="BI434" s="205">
        <f t="shared" si="8"/>
        <v>0</v>
      </c>
      <c r="BJ434" s="18" t="s">
        <v>84</v>
      </c>
      <c r="BK434" s="205">
        <f t="shared" si="9"/>
        <v>0</v>
      </c>
      <c r="BL434" s="18" t="s">
        <v>222</v>
      </c>
      <c r="BM434" s="204" t="s">
        <v>627</v>
      </c>
    </row>
    <row r="435" spans="1:65" s="2" customFormat="1" ht="21.75" customHeight="1">
      <c r="A435" s="35"/>
      <c r="B435" s="36"/>
      <c r="C435" s="193" t="s">
        <v>628</v>
      </c>
      <c r="D435" s="193" t="s">
        <v>217</v>
      </c>
      <c r="E435" s="194" t="s">
        <v>629</v>
      </c>
      <c r="F435" s="195" t="s">
        <v>630</v>
      </c>
      <c r="G435" s="196" t="s">
        <v>588</v>
      </c>
      <c r="H435" s="197">
        <v>5</v>
      </c>
      <c r="I435" s="198"/>
      <c r="J435" s="199">
        <f t="shared" si="0"/>
        <v>0</v>
      </c>
      <c r="K435" s="195" t="s">
        <v>231</v>
      </c>
      <c r="L435" s="40"/>
      <c r="M435" s="200" t="s">
        <v>1</v>
      </c>
      <c r="N435" s="201" t="s">
        <v>42</v>
      </c>
      <c r="O435" s="72"/>
      <c r="P435" s="202">
        <f t="shared" si="1"/>
        <v>0</v>
      </c>
      <c r="Q435" s="202">
        <v>0.0066</v>
      </c>
      <c r="R435" s="202">
        <f t="shared" si="2"/>
        <v>0.033</v>
      </c>
      <c r="S435" s="202">
        <v>0</v>
      </c>
      <c r="T435" s="203">
        <f t="shared" si="3"/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204" t="s">
        <v>222</v>
      </c>
      <c r="AT435" s="204" t="s">
        <v>217</v>
      </c>
      <c r="AU435" s="204" t="s">
        <v>86</v>
      </c>
      <c r="AY435" s="18" t="s">
        <v>215</v>
      </c>
      <c r="BE435" s="205">
        <f t="shared" si="4"/>
        <v>0</v>
      </c>
      <c r="BF435" s="205">
        <f t="shared" si="5"/>
        <v>0</v>
      </c>
      <c r="BG435" s="205">
        <f t="shared" si="6"/>
        <v>0</v>
      </c>
      <c r="BH435" s="205">
        <f t="shared" si="7"/>
        <v>0</v>
      </c>
      <c r="BI435" s="205">
        <f t="shared" si="8"/>
        <v>0</v>
      </c>
      <c r="BJ435" s="18" t="s">
        <v>84</v>
      </c>
      <c r="BK435" s="205">
        <f t="shared" si="9"/>
        <v>0</v>
      </c>
      <c r="BL435" s="18" t="s">
        <v>222</v>
      </c>
      <c r="BM435" s="204" t="s">
        <v>631</v>
      </c>
    </row>
    <row r="436" spans="1:65" s="2" customFormat="1" ht="24.2" customHeight="1">
      <c r="A436" s="35"/>
      <c r="B436" s="36"/>
      <c r="C436" s="250" t="s">
        <v>632</v>
      </c>
      <c r="D436" s="250" t="s">
        <v>527</v>
      </c>
      <c r="E436" s="251" t="s">
        <v>633</v>
      </c>
      <c r="F436" s="252" t="s">
        <v>634</v>
      </c>
      <c r="G436" s="253" t="s">
        <v>588</v>
      </c>
      <c r="H436" s="254">
        <v>5.05</v>
      </c>
      <c r="I436" s="255"/>
      <c r="J436" s="256">
        <f t="shared" si="0"/>
        <v>0</v>
      </c>
      <c r="K436" s="252" t="s">
        <v>231</v>
      </c>
      <c r="L436" s="257"/>
      <c r="M436" s="258" t="s">
        <v>1</v>
      </c>
      <c r="N436" s="259" t="s">
        <v>42</v>
      </c>
      <c r="O436" s="72"/>
      <c r="P436" s="202">
        <f t="shared" si="1"/>
        <v>0</v>
      </c>
      <c r="Q436" s="202">
        <v>0.081</v>
      </c>
      <c r="R436" s="202">
        <f t="shared" si="2"/>
        <v>0.40905</v>
      </c>
      <c r="S436" s="202">
        <v>0</v>
      </c>
      <c r="T436" s="203">
        <f t="shared" si="3"/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204" t="s">
        <v>261</v>
      </c>
      <c r="AT436" s="204" t="s">
        <v>527</v>
      </c>
      <c r="AU436" s="204" t="s">
        <v>86</v>
      </c>
      <c r="AY436" s="18" t="s">
        <v>215</v>
      </c>
      <c r="BE436" s="205">
        <f t="shared" si="4"/>
        <v>0</v>
      </c>
      <c r="BF436" s="205">
        <f t="shared" si="5"/>
        <v>0</v>
      </c>
      <c r="BG436" s="205">
        <f t="shared" si="6"/>
        <v>0</v>
      </c>
      <c r="BH436" s="205">
        <f t="shared" si="7"/>
        <v>0</v>
      </c>
      <c r="BI436" s="205">
        <f t="shared" si="8"/>
        <v>0</v>
      </c>
      <c r="BJ436" s="18" t="s">
        <v>84</v>
      </c>
      <c r="BK436" s="205">
        <f t="shared" si="9"/>
        <v>0</v>
      </c>
      <c r="BL436" s="18" t="s">
        <v>222</v>
      </c>
      <c r="BM436" s="204" t="s">
        <v>635</v>
      </c>
    </row>
    <row r="437" spans="1:65" s="2" customFormat="1" ht="21.75" customHeight="1">
      <c r="A437" s="35"/>
      <c r="B437" s="36"/>
      <c r="C437" s="193" t="s">
        <v>636</v>
      </c>
      <c r="D437" s="193" t="s">
        <v>217</v>
      </c>
      <c r="E437" s="194" t="s">
        <v>637</v>
      </c>
      <c r="F437" s="195" t="s">
        <v>638</v>
      </c>
      <c r="G437" s="196" t="s">
        <v>588</v>
      </c>
      <c r="H437" s="197">
        <v>8</v>
      </c>
      <c r="I437" s="198"/>
      <c r="J437" s="199">
        <f t="shared" si="0"/>
        <v>0</v>
      </c>
      <c r="K437" s="195" t="s">
        <v>231</v>
      </c>
      <c r="L437" s="40"/>
      <c r="M437" s="200" t="s">
        <v>1</v>
      </c>
      <c r="N437" s="201" t="s">
        <v>42</v>
      </c>
      <c r="O437" s="72"/>
      <c r="P437" s="202">
        <f t="shared" si="1"/>
        <v>0</v>
      </c>
      <c r="Q437" s="202">
        <v>0.0066</v>
      </c>
      <c r="R437" s="202">
        <f t="shared" si="2"/>
        <v>0.0528</v>
      </c>
      <c r="S437" s="202">
        <v>0</v>
      </c>
      <c r="T437" s="203">
        <f t="shared" si="3"/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204" t="s">
        <v>222</v>
      </c>
      <c r="AT437" s="204" t="s">
        <v>217</v>
      </c>
      <c r="AU437" s="204" t="s">
        <v>86</v>
      </c>
      <c r="AY437" s="18" t="s">
        <v>215</v>
      </c>
      <c r="BE437" s="205">
        <f t="shared" si="4"/>
        <v>0</v>
      </c>
      <c r="BF437" s="205">
        <f t="shared" si="5"/>
        <v>0</v>
      </c>
      <c r="BG437" s="205">
        <f t="shared" si="6"/>
        <v>0</v>
      </c>
      <c r="BH437" s="205">
        <f t="shared" si="7"/>
        <v>0</v>
      </c>
      <c r="BI437" s="205">
        <f t="shared" si="8"/>
        <v>0</v>
      </c>
      <c r="BJ437" s="18" t="s">
        <v>84</v>
      </c>
      <c r="BK437" s="205">
        <f t="shared" si="9"/>
        <v>0</v>
      </c>
      <c r="BL437" s="18" t="s">
        <v>222</v>
      </c>
      <c r="BM437" s="204" t="s">
        <v>639</v>
      </c>
    </row>
    <row r="438" spans="1:65" s="2" customFormat="1" ht="24.2" customHeight="1">
      <c r="A438" s="35"/>
      <c r="B438" s="36"/>
      <c r="C438" s="193" t="s">
        <v>640</v>
      </c>
      <c r="D438" s="193" t="s">
        <v>217</v>
      </c>
      <c r="E438" s="194" t="s">
        <v>641</v>
      </c>
      <c r="F438" s="195" t="s">
        <v>642</v>
      </c>
      <c r="G438" s="196" t="s">
        <v>365</v>
      </c>
      <c r="H438" s="197">
        <v>58.108</v>
      </c>
      <c r="I438" s="198"/>
      <c r="J438" s="199">
        <f t="shared" si="0"/>
        <v>0</v>
      </c>
      <c r="K438" s="195" t="s">
        <v>221</v>
      </c>
      <c r="L438" s="40"/>
      <c r="M438" s="200" t="s">
        <v>1</v>
      </c>
      <c r="N438" s="201" t="s">
        <v>42</v>
      </c>
      <c r="O438" s="72"/>
      <c r="P438" s="202">
        <f t="shared" si="1"/>
        <v>0</v>
      </c>
      <c r="Q438" s="202">
        <v>2.234</v>
      </c>
      <c r="R438" s="202">
        <f t="shared" si="2"/>
        <v>129.81327199999998</v>
      </c>
      <c r="S438" s="202">
        <v>0</v>
      </c>
      <c r="T438" s="203">
        <f t="shared" si="3"/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204" t="s">
        <v>222</v>
      </c>
      <c r="AT438" s="204" t="s">
        <v>217</v>
      </c>
      <c r="AU438" s="204" t="s">
        <v>86</v>
      </c>
      <c r="AY438" s="18" t="s">
        <v>215</v>
      </c>
      <c r="BE438" s="205">
        <f t="shared" si="4"/>
        <v>0</v>
      </c>
      <c r="BF438" s="205">
        <f t="shared" si="5"/>
        <v>0</v>
      </c>
      <c r="BG438" s="205">
        <f t="shared" si="6"/>
        <v>0</v>
      </c>
      <c r="BH438" s="205">
        <f t="shared" si="7"/>
        <v>0</v>
      </c>
      <c r="BI438" s="205">
        <f t="shared" si="8"/>
        <v>0</v>
      </c>
      <c r="BJ438" s="18" t="s">
        <v>84</v>
      </c>
      <c r="BK438" s="205">
        <f t="shared" si="9"/>
        <v>0</v>
      </c>
      <c r="BL438" s="18" t="s">
        <v>222</v>
      </c>
      <c r="BM438" s="204" t="s">
        <v>643</v>
      </c>
    </row>
    <row r="439" spans="2:51" s="14" customFormat="1" ht="11.25">
      <c r="B439" s="217"/>
      <c r="C439" s="218"/>
      <c r="D439" s="208" t="s">
        <v>224</v>
      </c>
      <c r="E439" s="219" t="s">
        <v>1</v>
      </c>
      <c r="F439" s="220" t="s">
        <v>563</v>
      </c>
      <c r="G439" s="218"/>
      <c r="H439" s="221">
        <v>54.566</v>
      </c>
      <c r="I439" s="222"/>
      <c r="J439" s="218"/>
      <c r="K439" s="218"/>
      <c r="L439" s="223"/>
      <c r="M439" s="224"/>
      <c r="N439" s="225"/>
      <c r="O439" s="225"/>
      <c r="P439" s="225"/>
      <c r="Q439" s="225"/>
      <c r="R439" s="225"/>
      <c r="S439" s="225"/>
      <c r="T439" s="226"/>
      <c r="AT439" s="227" t="s">
        <v>224</v>
      </c>
      <c r="AU439" s="227" t="s">
        <v>86</v>
      </c>
      <c r="AV439" s="14" t="s">
        <v>86</v>
      </c>
      <c r="AW439" s="14" t="s">
        <v>32</v>
      </c>
      <c r="AX439" s="14" t="s">
        <v>77</v>
      </c>
      <c r="AY439" s="227" t="s">
        <v>215</v>
      </c>
    </row>
    <row r="440" spans="2:51" s="14" customFormat="1" ht="11.25">
      <c r="B440" s="217"/>
      <c r="C440" s="218"/>
      <c r="D440" s="208" t="s">
        <v>224</v>
      </c>
      <c r="E440" s="219" t="s">
        <v>1</v>
      </c>
      <c r="F440" s="220" t="s">
        <v>564</v>
      </c>
      <c r="G440" s="218"/>
      <c r="H440" s="221">
        <v>3.542</v>
      </c>
      <c r="I440" s="222"/>
      <c r="J440" s="218"/>
      <c r="K440" s="218"/>
      <c r="L440" s="223"/>
      <c r="M440" s="224"/>
      <c r="N440" s="225"/>
      <c r="O440" s="225"/>
      <c r="P440" s="225"/>
      <c r="Q440" s="225"/>
      <c r="R440" s="225"/>
      <c r="S440" s="225"/>
      <c r="T440" s="226"/>
      <c r="AT440" s="227" t="s">
        <v>224</v>
      </c>
      <c r="AU440" s="227" t="s">
        <v>86</v>
      </c>
      <c r="AV440" s="14" t="s">
        <v>86</v>
      </c>
      <c r="AW440" s="14" t="s">
        <v>32</v>
      </c>
      <c r="AX440" s="14" t="s">
        <v>77</v>
      </c>
      <c r="AY440" s="227" t="s">
        <v>215</v>
      </c>
    </row>
    <row r="441" spans="2:51" s="15" customFormat="1" ht="11.25">
      <c r="B441" s="228"/>
      <c r="C441" s="229"/>
      <c r="D441" s="208" t="s">
        <v>224</v>
      </c>
      <c r="E441" s="230" t="s">
        <v>1</v>
      </c>
      <c r="F441" s="231" t="s">
        <v>227</v>
      </c>
      <c r="G441" s="229"/>
      <c r="H441" s="232">
        <v>58.108</v>
      </c>
      <c r="I441" s="233"/>
      <c r="J441" s="229"/>
      <c r="K441" s="229"/>
      <c r="L441" s="234"/>
      <c r="M441" s="235"/>
      <c r="N441" s="236"/>
      <c r="O441" s="236"/>
      <c r="P441" s="236"/>
      <c r="Q441" s="236"/>
      <c r="R441" s="236"/>
      <c r="S441" s="236"/>
      <c r="T441" s="237"/>
      <c r="AT441" s="238" t="s">
        <v>224</v>
      </c>
      <c r="AU441" s="238" t="s">
        <v>86</v>
      </c>
      <c r="AV441" s="15" t="s">
        <v>222</v>
      </c>
      <c r="AW441" s="15" t="s">
        <v>32</v>
      </c>
      <c r="AX441" s="15" t="s">
        <v>84</v>
      </c>
      <c r="AY441" s="238" t="s">
        <v>215</v>
      </c>
    </row>
    <row r="442" spans="1:65" s="2" customFormat="1" ht="24.2" customHeight="1">
      <c r="A442" s="35"/>
      <c r="B442" s="36"/>
      <c r="C442" s="193" t="s">
        <v>644</v>
      </c>
      <c r="D442" s="193" t="s">
        <v>217</v>
      </c>
      <c r="E442" s="194" t="s">
        <v>645</v>
      </c>
      <c r="F442" s="195" t="s">
        <v>646</v>
      </c>
      <c r="G442" s="196" t="s">
        <v>365</v>
      </c>
      <c r="H442" s="197">
        <v>11.955</v>
      </c>
      <c r="I442" s="198"/>
      <c r="J442" s="199">
        <f>ROUND(I442*H442,2)</f>
        <v>0</v>
      </c>
      <c r="K442" s="195" t="s">
        <v>231</v>
      </c>
      <c r="L442" s="40"/>
      <c r="M442" s="200" t="s">
        <v>1</v>
      </c>
      <c r="N442" s="201" t="s">
        <v>42</v>
      </c>
      <c r="O442" s="72"/>
      <c r="P442" s="202">
        <f>O442*H442</f>
        <v>0</v>
      </c>
      <c r="Q442" s="202">
        <v>2.234</v>
      </c>
      <c r="R442" s="202">
        <f>Q442*H442</f>
        <v>26.70747</v>
      </c>
      <c r="S442" s="202">
        <v>0</v>
      </c>
      <c r="T442" s="203">
        <f>S442*H442</f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204" t="s">
        <v>222</v>
      </c>
      <c r="AT442" s="204" t="s">
        <v>217</v>
      </c>
      <c r="AU442" s="204" t="s">
        <v>86</v>
      </c>
      <c r="AY442" s="18" t="s">
        <v>215</v>
      </c>
      <c r="BE442" s="205">
        <f>IF(N442="základní",J442,0)</f>
        <v>0</v>
      </c>
      <c r="BF442" s="205">
        <f>IF(N442="snížená",J442,0)</f>
        <v>0</v>
      </c>
      <c r="BG442" s="205">
        <f>IF(N442="zákl. přenesená",J442,0)</f>
        <v>0</v>
      </c>
      <c r="BH442" s="205">
        <f>IF(N442="sníž. přenesená",J442,0)</f>
        <v>0</v>
      </c>
      <c r="BI442" s="205">
        <f>IF(N442="nulová",J442,0)</f>
        <v>0</v>
      </c>
      <c r="BJ442" s="18" t="s">
        <v>84</v>
      </c>
      <c r="BK442" s="205">
        <f>ROUND(I442*H442,2)</f>
        <v>0</v>
      </c>
      <c r="BL442" s="18" t="s">
        <v>222</v>
      </c>
      <c r="BM442" s="204" t="s">
        <v>647</v>
      </c>
    </row>
    <row r="443" spans="2:51" s="13" customFormat="1" ht="11.25">
      <c r="B443" s="206"/>
      <c r="C443" s="207"/>
      <c r="D443" s="208" t="s">
        <v>224</v>
      </c>
      <c r="E443" s="209" t="s">
        <v>1</v>
      </c>
      <c r="F443" s="210" t="s">
        <v>566</v>
      </c>
      <c r="G443" s="207"/>
      <c r="H443" s="209" t="s">
        <v>1</v>
      </c>
      <c r="I443" s="211"/>
      <c r="J443" s="207"/>
      <c r="K443" s="207"/>
      <c r="L443" s="212"/>
      <c r="M443" s="213"/>
      <c r="N443" s="214"/>
      <c r="O443" s="214"/>
      <c r="P443" s="214"/>
      <c r="Q443" s="214"/>
      <c r="R443" s="214"/>
      <c r="S443" s="214"/>
      <c r="T443" s="215"/>
      <c r="AT443" s="216" t="s">
        <v>224</v>
      </c>
      <c r="AU443" s="216" t="s">
        <v>86</v>
      </c>
      <c r="AV443" s="13" t="s">
        <v>84</v>
      </c>
      <c r="AW443" s="13" t="s">
        <v>32</v>
      </c>
      <c r="AX443" s="13" t="s">
        <v>77</v>
      </c>
      <c r="AY443" s="216" t="s">
        <v>215</v>
      </c>
    </row>
    <row r="444" spans="2:51" s="14" customFormat="1" ht="11.25">
      <c r="B444" s="217"/>
      <c r="C444" s="218"/>
      <c r="D444" s="208" t="s">
        <v>224</v>
      </c>
      <c r="E444" s="219" t="s">
        <v>1</v>
      </c>
      <c r="F444" s="220" t="s">
        <v>567</v>
      </c>
      <c r="G444" s="218"/>
      <c r="H444" s="221">
        <v>0.713</v>
      </c>
      <c r="I444" s="222"/>
      <c r="J444" s="218"/>
      <c r="K444" s="218"/>
      <c r="L444" s="223"/>
      <c r="M444" s="224"/>
      <c r="N444" s="225"/>
      <c r="O444" s="225"/>
      <c r="P444" s="225"/>
      <c r="Q444" s="225"/>
      <c r="R444" s="225"/>
      <c r="S444" s="225"/>
      <c r="T444" s="226"/>
      <c r="AT444" s="227" t="s">
        <v>224</v>
      </c>
      <c r="AU444" s="227" t="s">
        <v>86</v>
      </c>
      <c r="AV444" s="14" t="s">
        <v>86</v>
      </c>
      <c r="AW444" s="14" t="s">
        <v>32</v>
      </c>
      <c r="AX444" s="14" t="s">
        <v>77</v>
      </c>
      <c r="AY444" s="227" t="s">
        <v>215</v>
      </c>
    </row>
    <row r="445" spans="2:51" s="14" customFormat="1" ht="11.25">
      <c r="B445" s="217"/>
      <c r="C445" s="218"/>
      <c r="D445" s="208" t="s">
        <v>224</v>
      </c>
      <c r="E445" s="219" t="s">
        <v>1</v>
      </c>
      <c r="F445" s="220" t="s">
        <v>568</v>
      </c>
      <c r="G445" s="218"/>
      <c r="H445" s="221">
        <v>0.713</v>
      </c>
      <c r="I445" s="222"/>
      <c r="J445" s="218"/>
      <c r="K445" s="218"/>
      <c r="L445" s="223"/>
      <c r="M445" s="224"/>
      <c r="N445" s="225"/>
      <c r="O445" s="225"/>
      <c r="P445" s="225"/>
      <c r="Q445" s="225"/>
      <c r="R445" s="225"/>
      <c r="S445" s="225"/>
      <c r="T445" s="226"/>
      <c r="AT445" s="227" t="s">
        <v>224</v>
      </c>
      <c r="AU445" s="227" t="s">
        <v>86</v>
      </c>
      <c r="AV445" s="14" t="s">
        <v>86</v>
      </c>
      <c r="AW445" s="14" t="s">
        <v>32</v>
      </c>
      <c r="AX445" s="14" t="s">
        <v>77</v>
      </c>
      <c r="AY445" s="227" t="s">
        <v>215</v>
      </c>
    </row>
    <row r="446" spans="2:51" s="14" customFormat="1" ht="11.25">
      <c r="B446" s="217"/>
      <c r="C446" s="218"/>
      <c r="D446" s="208" t="s">
        <v>224</v>
      </c>
      <c r="E446" s="219" t="s">
        <v>1</v>
      </c>
      <c r="F446" s="220" t="s">
        <v>569</v>
      </c>
      <c r="G446" s="218"/>
      <c r="H446" s="221">
        <v>0.529</v>
      </c>
      <c r="I446" s="222"/>
      <c r="J446" s="218"/>
      <c r="K446" s="218"/>
      <c r="L446" s="223"/>
      <c r="M446" s="224"/>
      <c r="N446" s="225"/>
      <c r="O446" s="225"/>
      <c r="P446" s="225"/>
      <c r="Q446" s="225"/>
      <c r="R446" s="225"/>
      <c r="S446" s="225"/>
      <c r="T446" s="226"/>
      <c r="AT446" s="227" t="s">
        <v>224</v>
      </c>
      <c r="AU446" s="227" t="s">
        <v>86</v>
      </c>
      <c r="AV446" s="14" t="s">
        <v>86</v>
      </c>
      <c r="AW446" s="14" t="s">
        <v>32</v>
      </c>
      <c r="AX446" s="14" t="s">
        <v>77</v>
      </c>
      <c r="AY446" s="227" t="s">
        <v>215</v>
      </c>
    </row>
    <row r="447" spans="2:51" s="14" customFormat="1" ht="11.25">
      <c r="B447" s="217"/>
      <c r="C447" s="218"/>
      <c r="D447" s="208" t="s">
        <v>224</v>
      </c>
      <c r="E447" s="219" t="s">
        <v>1</v>
      </c>
      <c r="F447" s="220" t="s">
        <v>570</v>
      </c>
      <c r="G447" s="218"/>
      <c r="H447" s="221">
        <v>10</v>
      </c>
      <c r="I447" s="222"/>
      <c r="J447" s="218"/>
      <c r="K447" s="218"/>
      <c r="L447" s="223"/>
      <c r="M447" s="224"/>
      <c r="N447" s="225"/>
      <c r="O447" s="225"/>
      <c r="P447" s="225"/>
      <c r="Q447" s="225"/>
      <c r="R447" s="225"/>
      <c r="S447" s="225"/>
      <c r="T447" s="226"/>
      <c r="AT447" s="227" t="s">
        <v>224</v>
      </c>
      <c r="AU447" s="227" t="s">
        <v>86</v>
      </c>
      <c r="AV447" s="14" t="s">
        <v>86</v>
      </c>
      <c r="AW447" s="14" t="s">
        <v>32</v>
      </c>
      <c r="AX447" s="14" t="s">
        <v>77</v>
      </c>
      <c r="AY447" s="227" t="s">
        <v>215</v>
      </c>
    </row>
    <row r="448" spans="2:51" s="15" customFormat="1" ht="11.25">
      <c r="B448" s="228"/>
      <c r="C448" s="229"/>
      <c r="D448" s="208" t="s">
        <v>224</v>
      </c>
      <c r="E448" s="230" t="s">
        <v>1</v>
      </c>
      <c r="F448" s="231" t="s">
        <v>227</v>
      </c>
      <c r="G448" s="229"/>
      <c r="H448" s="232">
        <v>11.955</v>
      </c>
      <c r="I448" s="233"/>
      <c r="J448" s="229"/>
      <c r="K448" s="229"/>
      <c r="L448" s="234"/>
      <c r="M448" s="235"/>
      <c r="N448" s="236"/>
      <c r="O448" s="236"/>
      <c r="P448" s="236"/>
      <c r="Q448" s="236"/>
      <c r="R448" s="236"/>
      <c r="S448" s="236"/>
      <c r="T448" s="237"/>
      <c r="AT448" s="238" t="s">
        <v>224</v>
      </c>
      <c r="AU448" s="238" t="s">
        <v>86</v>
      </c>
      <c r="AV448" s="15" t="s">
        <v>222</v>
      </c>
      <c r="AW448" s="15" t="s">
        <v>32</v>
      </c>
      <c r="AX448" s="15" t="s">
        <v>84</v>
      </c>
      <c r="AY448" s="238" t="s">
        <v>215</v>
      </c>
    </row>
    <row r="449" spans="2:63" s="12" customFormat="1" ht="22.9" customHeight="1">
      <c r="B449" s="177"/>
      <c r="C449" s="178"/>
      <c r="D449" s="179" t="s">
        <v>76</v>
      </c>
      <c r="E449" s="191" t="s">
        <v>246</v>
      </c>
      <c r="F449" s="191" t="s">
        <v>648</v>
      </c>
      <c r="G449" s="178"/>
      <c r="H449" s="178"/>
      <c r="I449" s="181"/>
      <c r="J449" s="192">
        <f>BK449</f>
        <v>0</v>
      </c>
      <c r="K449" s="178"/>
      <c r="L449" s="183"/>
      <c r="M449" s="184"/>
      <c r="N449" s="185"/>
      <c r="O449" s="185"/>
      <c r="P449" s="186">
        <f>SUM(P450:P457)</f>
        <v>0</v>
      </c>
      <c r="Q449" s="185"/>
      <c r="R449" s="186">
        <f>SUM(R450:R457)</f>
        <v>0</v>
      </c>
      <c r="S449" s="185"/>
      <c r="T449" s="187">
        <f>SUM(T450:T457)</f>
        <v>0</v>
      </c>
      <c r="AR449" s="188" t="s">
        <v>84</v>
      </c>
      <c r="AT449" s="189" t="s">
        <v>76</v>
      </c>
      <c r="AU449" s="189" t="s">
        <v>84</v>
      </c>
      <c r="AY449" s="188" t="s">
        <v>215</v>
      </c>
      <c r="BK449" s="190">
        <f>SUM(BK450:BK457)</f>
        <v>0</v>
      </c>
    </row>
    <row r="450" spans="1:65" s="2" customFormat="1" ht="16.5" customHeight="1">
      <c r="A450" s="35"/>
      <c r="B450" s="36"/>
      <c r="C450" s="193" t="s">
        <v>649</v>
      </c>
      <c r="D450" s="193" t="s">
        <v>217</v>
      </c>
      <c r="E450" s="194" t="s">
        <v>650</v>
      </c>
      <c r="F450" s="195" t="s">
        <v>651</v>
      </c>
      <c r="G450" s="196" t="s">
        <v>230</v>
      </c>
      <c r="H450" s="197">
        <v>823.795</v>
      </c>
      <c r="I450" s="198"/>
      <c r="J450" s="199">
        <f>ROUND(I450*H450,2)</f>
        <v>0</v>
      </c>
      <c r="K450" s="195" t="s">
        <v>221</v>
      </c>
      <c r="L450" s="40"/>
      <c r="M450" s="200" t="s">
        <v>1</v>
      </c>
      <c r="N450" s="201" t="s">
        <v>42</v>
      </c>
      <c r="O450" s="72"/>
      <c r="P450" s="202">
        <f>O450*H450</f>
        <v>0</v>
      </c>
      <c r="Q450" s="202">
        <v>0</v>
      </c>
      <c r="R450" s="202">
        <f>Q450*H450</f>
        <v>0</v>
      </c>
      <c r="S450" s="202">
        <v>0</v>
      </c>
      <c r="T450" s="203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204" t="s">
        <v>222</v>
      </c>
      <c r="AT450" s="204" t="s">
        <v>217</v>
      </c>
      <c r="AU450" s="204" t="s">
        <v>86</v>
      </c>
      <c r="AY450" s="18" t="s">
        <v>215</v>
      </c>
      <c r="BE450" s="205">
        <f>IF(N450="základní",J450,0)</f>
        <v>0</v>
      </c>
      <c r="BF450" s="205">
        <f>IF(N450="snížená",J450,0)</f>
        <v>0</v>
      </c>
      <c r="BG450" s="205">
        <f>IF(N450="zákl. přenesená",J450,0)</f>
        <v>0</v>
      </c>
      <c r="BH450" s="205">
        <f>IF(N450="sníž. přenesená",J450,0)</f>
        <v>0</v>
      </c>
      <c r="BI450" s="205">
        <f>IF(N450="nulová",J450,0)</f>
        <v>0</v>
      </c>
      <c r="BJ450" s="18" t="s">
        <v>84</v>
      </c>
      <c r="BK450" s="205">
        <f>ROUND(I450*H450,2)</f>
        <v>0</v>
      </c>
      <c r="BL450" s="18" t="s">
        <v>222</v>
      </c>
      <c r="BM450" s="204" t="s">
        <v>652</v>
      </c>
    </row>
    <row r="451" spans="2:51" s="13" customFormat="1" ht="11.25">
      <c r="B451" s="206"/>
      <c r="C451" s="207"/>
      <c r="D451" s="208" t="s">
        <v>224</v>
      </c>
      <c r="E451" s="209" t="s">
        <v>1</v>
      </c>
      <c r="F451" s="210" t="s">
        <v>653</v>
      </c>
      <c r="G451" s="207"/>
      <c r="H451" s="209" t="s">
        <v>1</v>
      </c>
      <c r="I451" s="211"/>
      <c r="J451" s="207"/>
      <c r="K451" s="207"/>
      <c r="L451" s="212"/>
      <c r="M451" s="213"/>
      <c r="N451" s="214"/>
      <c r="O451" s="214"/>
      <c r="P451" s="214"/>
      <c r="Q451" s="214"/>
      <c r="R451" s="214"/>
      <c r="S451" s="214"/>
      <c r="T451" s="215"/>
      <c r="AT451" s="216" t="s">
        <v>224</v>
      </c>
      <c r="AU451" s="216" t="s">
        <v>86</v>
      </c>
      <c r="AV451" s="13" t="s">
        <v>84</v>
      </c>
      <c r="AW451" s="13" t="s">
        <v>32</v>
      </c>
      <c r="AX451" s="13" t="s">
        <v>77</v>
      </c>
      <c r="AY451" s="216" t="s">
        <v>215</v>
      </c>
    </row>
    <row r="452" spans="2:51" s="14" customFormat="1" ht="11.25">
      <c r="B452" s="217"/>
      <c r="C452" s="218"/>
      <c r="D452" s="208" t="s">
        <v>224</v>
      </c>
      <c r="E452" s="219" t="s">
        <v>1</v>
      </c>
      <c r="F452" s="220" t="s">
        <v>132</v>
      </c>
      <c r="G452" s="218"/>
      <c r="H452" s="221">
        <v>559.685</v>
      </c>
      <c r="I452" s="222"/>
      <c r="J452" s="218"/>
      <c r="K452" s="218"/>
      <c r="L452" s="223"/>
      <c r="M452" s="224"/>
      <c r="N452" s="225"/>
      <c r="O452" s="225"/>
      <c r="P452" s="225"/>
      <c r="Q452" s="225"/>
      <c r="R452" s="225"/>
      <c r="S452" s="225"/>
      <c r="T452" s="226"/>
      <c r="AT452" s="227" t="s">
        <v>224</v>
      </c>
      <c r="AU452" s="227" t="s">
        <v>86</v>
      </c>
      <c r="AV452" s="14" t="s">
        <v>86</v>
      </c>
      <c r="AW452" s="14" t="s">
        <v>32</v>
      </c>
      <c r="AX452" s="14" t="s">
        <v>77</v>
      </c>
      <c r="AY452" s="227" t="s">
        <v>215</v>
      </c>
    </row>
    <row r="453" spans="2:51" s="14" customFormat="1" ht="11.25">
      <c r="B453" s="217"/>
      <c r="C453" s="218"/>
      <c r="D453" s="208" t="s">
        <v>224</v>
      </c>
      <c r="E453" s="219" t="s">
        <v>1</v>
      </c>
      <c r="F453" s="220" t="s">
        <v>183</v>
      </c>
      <c r="G453" s="218"/>
      <c r="H453" s="221">
        <v>264.11</v>
      </c>
      <c r="I453" s="222"/>
      <c r="J453" s="218"/>
      <c r="K453" s="218"/>
      <c r="L453" s="223"/>
      <c r="M453" s="224"/>
      <c r="N453" s="225"/>
      <c r="O453" s="225"/>
      <c r="P453" s="225"/>
      <c r="Q453" s="225"/>
      <c r="R453" s="225"/>
      <c r="S453" s="225"/>
      <c r="T453" s="226"/>
      <c r="AT453" s="227" t="s">
        <v>224</v>
      </c>
      <c r="AU453" s="227" t="s">
        <v>86</v>
      </c>
      <c r="AV453" s="14" t="s">
        <v>86</v>
      </c>
      <c r="AW453" s="14" t="s">
        <v>32</v>
      </c>
      <c r="AX453" s="14" t="s">
        <v>77</v>
      </c>
      <c r="AY453" s="227" t="s">
        <v>215</v>
      </c>
    </row>
    <row r="454" spans="2:51" s="15" customFormat="1" ht="11.25">
      <c r="B454" s="228"/>
      <c r="C454" s="229"/>
      <c r="D454" s="208" t="s">
        <v>224</v>
      </c>
      <c r="E454" s="230" t="s">
        <v>166</v>
      </c>
      <c r="F454" s="231" t="s">
        <v>227</v>
      </c>
      <c r="G454" s="229"/>
      <c r="H454" s="232">
        <v>823.795</v>
      </c>
      <c r="I454" s="233"/>
      <c r="J454" s="229"/>
      <c r="K454" s="229"/>
      <c r="L454" s="234"/>
      <c r="M454" s="235"/>
      <c r="N454" s="236"/>
      <c r="O454" s="236"/>
      <c r="P454" s="236"/>
      <c r="Q454" s="236"/>
      <c r="R454" s="236"/>
      <c r="S454" s="236"/>
      <c r="T454" s="237"/>
      <c r="AT454" s="238" t="s">
        <v>224</v>
      </c>
      <c r="AU454" s="238" t="s">
        <v>86</v>
      </c>
      <c r="AV454" s="15" t="s">
        <v>222</v>
      </c>
      <c r="AW454" s="15" t="s">
        <v>32</v>
      </c>
      <c r="AX454" s="15" t="s">
        <v>84</v>
      </c>
      <c r="AY454" s="238" t="s">
        <v>215</v>
      </c>
    </row>
    <row r="455" spans="1:65" s="2" customFormat="1" ht="24.2" customHeight="1">
      <c r="A455" s="35"/>
      <c r="B455" s="36"/>
      <c r="C455" s="193" t="s">
        <v>654</v>
      </c>
      <c r="D455" s="193" t="s">
        <v>217</v>
      </c>
      <c r="E455" s="194" t="s">
        <v>533</v>
      </c>
      <c r="F455" s="195" t="s">
        <v>534</v>
      </c>
      <c r="G455" s="196" t="s">
        <v>365</v>
      </c>
      <c r="H455" s="197">
        <v>164.759</v>
      </c>
      <c r="I455" s="198"/>
      <c r="J455" s="199">
        <f>ROUND(I455*H455,2)</f>
        <v>0</v>
      </c>
      <c r="K455" s="195" t="s">
        <v>231</v>
      </c>
      <c r="L455" s="40"/>
      <c r="M455" s="200" t="s">
        <v>1</v>
      </c>
      <c r="N455" s="201" t="s">
        <v>42</v>
      </c>
      <c r="O455" s="72"/>
      <c r="P455" s="202">
        <f>O455*H455</f>
        <v>0</v>
      </c>
      <c r="Q455" s="202">
        <v>0</v>
      </c>
      <c r="R455" s="202">
        <f>Q455*H455</f>
        <v>0</v>
      </c>
      <c r="S455" s="202">
        <v>0</v>
      </c>
      <c r="T455" s="203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204" t="s">
        <v>222</v>
      </c>
      <c r="AT455" s="204" t="s">
        <v>217</v>
      </c>
      <c r="AU455" s="204" t="s">
        <v>86</v>
      </c>
      <c r="AY455" s="18" t="s">
        <v>215</v>
      </c>
      <c r="BE455" s="205">
        <f>IF(N455="základní",J455,0)</f>
        <v>0</v>
      </c>
      <c r="BF455" s="205">
        <f>IF(N455="snížená",J455,0)</f>
        <v>0</v>
      </c>
      <c r="BG455" s="205">
        <f>IF(N455="zákl. přenesená",J455,0)</f>
        <v>0</v>
      </c>
      <c r="BH455" s="205">
        <f>IF(N455="sníž. přenesená",J455,0)</f>
        <v>0</v>
      </c>
      <c r="BI455" s="205">
        <f>IF(N455="nulová",J455,0)</f>
        <v>0</v>
      </c>
      <c r="BJ455" s="18" t="s">
        <v>84</v>
      </c>
      <c r="BK455" s="205">
        <f>ROUND(I455*H455,2)</f>
        <v>0</v>
      </c>
      <c r="BL455" s="18" t="s">
        <v>222</v>
      </c>
      <c r="BM455" s="204" t="s">
        <v>655</v>
      </c>
    </row>
    <row r="456" spans="2:51" s="14" customFormat="1" ht="11.25">
      <c r="B456" s="217"/>
      <c r="C456" s="218"/>
      <c r="D456" s="208" t="s">
        <v>224</v>
      </c>
      <c r="E456" s="219" t="s">
        <v>1</v>
      </c>
      <c r="F456" s="220" t="s">
        <v>656</v>
      </c>
      <c r="G456" s="218"/>
      <c r="H456" s="221">
        <v>164.759</v>
      </c>
      <c r="I456" s="222"/>
      <c r="J456" s="218"/>
      <c r="K456" s="218"/>
      <c r="L456" s="223"/>
      <c r="M456" s="224"/>
      <c r="N456" s="225"/>
      <c r="O456" s="225"/>
      <c r="P456" s="225"/>
      <c r="Q456" s="225"/>
      <c r="R456" s="225"/>
      <c r="S456" s="225"/>
      <c r="T456" s="226"/>
      <c r="AT456" s="227" t="s">
        <v>224</v>
      </c>
      <c r="AU456" s="227" t="s">
        <v>86</v>
      </c>
      <c r="AV456" s="14" t="s">
        <v>86</v>
      </c>
      <c r="AW456" s="14" t="s">
        <v>32</v>
      </c>
      <c r="AX456" s="14" t="s">
        <v>84</v>
      </c>
      <c r="AY456" s="227" t="s">
        <v>215</v>
      </c>
    </row>
    <row r="457" spans="1:65" s="2" customFormat="1" ht="33" customHeight="1">
      <c r="A457" s="35"/>
      <c r="B457" s="36"/>
      <c r="C457" s="193" t="s">
        <v>657</v>
      </c>
      <c r="D457" s="193" t="s">
        <v>217</v>
      </c>
      <c r="E457" s="194" t="s">
        <v>582</v>
      </c>
      <c r="F457" s="195" t="s">
        <v>583</v>
      </c>
      <c r="G457" s="196" t="s">
        <v>365</v>
      </c>
      <c r="H457" s="197">
        <v>164.759</v>
      </c>
      <c r="I457" s="198"/>
      <c r="J457" s="199">
        <f>ROUND(I457*H457,2)</f>
        <v>0</v>
      </c>
      <c r="K457" s="195" t="s">
        <v>231</v>
      </c>
      <c r="L457" s="40"/>
      <c r="M457" s="200" t="s">
        <v>1</v>
      </c>
      <c r="N457" s="201" t="s">
        <v>42</v>
      </c>
      <c r="O457" s="72"/>
      <c r="P457" s="202">
        <f>O457*H457</f>
        <v>0</v>
      </c>
      <c r="Q457" s="202">
        <v>0</v>
      </c>
      <c r="R457" s="202">
        <f>Q457*H457</f>
        <v>0</v>
      </c>
      <c r="S457" s="202">
        <v>0</v>
      </c>
      <c r="T457" s="203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204" t="s">
        <v>222</v>
      </c>
      <c r="AT457" s="204" t="s">
        <v>217</v>
      </c>
      <c r="AU457" s="204" t="s">
        <v>86</v>
      </c>
      <c r="AY457" s="18" t="s">
        <v>215</v>
      </c>
      <c r="BE457" s="205">
        <f>IF(N457="základní",J457,0)</f>
        <v>0</v>
      </c>
      <c r="BF457" s="205">
        <f>IF(N457="snížená",J457,0)</f>
        <v>0</v>
      </c>
      <c r="BG457" s="205">
        <f>IF(N457="zákl. přenesená",J457,0)</f>
        <v>0</v>
      </c>
      <c r="BH457" s="205">
        <f>IF(N457="sníž. přenesená",J457,0)</f>
        <v>0</v>
      </c>
      <c r="BI457" s="205">
        <f>IF(N457="nulová",J457,0)</f>
        <v>0</v>
      </c>
      <c r="BJ457" s="18" t="s">
        <v>84</v>
      </c>
      <c r="BK457" s="205">
        <f>ROUND(I457*H457,2)</f>
        <v>0</v>
      </c>
      <c r="BL457" s="18" t="s">
        <v>222</v>
      </c>
      <c r="BM457" s="204" t="s">
        <v>658</v>
      </c>
    </row>
    <row r="458" spans="2:63" s="12" customFormat="1" ht="22.9" customHeight="1">
      <c r="B458" s="177"/>
      <c r="C458" s="178"/>
      <c r="D458" s="179" t="s">
        <v>76</v>
      </c>
      <c r="E458" s="191" t="s">
        <v>261</v>
      </c>
      <c r="F458" s="191" t="s">
        <v>659</v>
      </c>
      <c r="G458" s="178"/>
      <c r="H458" s="178"/>
      <c r="I458" s="181"/>
      <c r="J458" s="192">
        <f>BK458</f>
        <v>0</v>
      </c>
      <c r="K458" s="178"/>
      <c r="L458" s="183"/>
      <c r="M458" s="184"/>
      <c r="N458" s="185"/>
      <c r="O458" s="185"/>
      <c r="P458" s="186">
        <f>SUM(P459:P651)</f>
        <v>0</v>
      </c>
      <c r="Q458" s="185"/>
      <c r="R458" s="186">
        <f>SUM(R459:R651)</f>
        <v>892.7427037099999</v>
      </c>
      <c r="S458" s="185"/>
      <c r="T458" s="187">
        <f>SUM(T459:T651)</f>
        <v>0</v>
      </c>
      <c r="AR458" s="188" t="s">
        <v>84</v>
      </c>
      <c r="AT458" s="189" t="s">
        <v>76</v>
      </c>
      <c r="AU458" s="189" t="s">
        <v>84</v>
      </c>
      <c r="AY458" s="188" t="s">
        <v>215</v>
      </c>
      <c r="BK458" s="190">
        <f>SUM(BK459:BK651)</f>
        <v>0</v>
      </c>
    </row>
    <row r="459" spans="1:65" s="2" customFormat="1" ht="33" customHeight="1">
      <c r="A459" s="35"/>
      <c r="B459" s="36"/>
      <c r="C459" s="193" t="s">
        <v>660</v>
      </c>
      <c r="D459" s="193" t="s">
        <v>217</v>
      </c>
      <c r="E459" s="194" t="s">
        <v>661</v>
      </c>
      <c r="F459" s="195" t="s">
        <v>662</v>
      </c>
      <c r="G459" s="196" t="s">
        <v>220</v>
      </c>
      <c r="H459" s="197">
        <v>574.8</v>
      </c>
      <c r="I459" s="198"/>
      <c r="J459" s="199">
        <f>ROUND(I459*H459,2)</f>
        <v>0</v>
      </c>
      <c r="K459" s="195" t="s">
        <v>231</v>
      </c>
      <c r="L459" s="40"/>
      <c r="M459" s="200" t="s">
        <v>1</v>
      </c>
      <c r="N459" s="201" t="s">
        <v>42</v>
      </c>
      <c r="O459" s="72"/>
      <c r="P459" s="202">
        <f>O459*H459</f>
        <v>0</v>
      </c>
      <c r="Q459" s="202">
        <v>8E-05</v>
      </c>
      <c r="R459" s="202">
        <f>Q459*H459</f>
        <v>0.045984</v>
      </c>
      <c r="S459" s="202">
        <v>0</v>
      </c>
      <c r="T459" s="203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204" t="s">
        <v>222</v>
      </c>
      <c r="AT459" s="204" t="s">
        <v>217</v>
      </c>
      <c r="AU459" s="204" t="s">
        <v>86</v>
      </c>
      <c r="AY459" s="18" t="s">
        <v>215</v>
      </c>
      <c r="BE459" s="205">
        <f>IF(N459="základní",J459,0)</f>
        <v>0</v>
      </c>
      <c r="BF459" s="205">
        <f>IF(N459="snížená",J459,0)</f>
        <v>0</v>
      </c>
      <c r="BG459" s="205">
        <f>IF(N459="zákl. přenesená",J459,0)</f>
        <v>0</v>
      </c>
      <c r="BH459" s="205">
        <f>IF(N459="sníž. přenesená",J459,0)</f>
        <v>0</v>
      </c>
      <c r="BI459" s="205">
        <f>IF(N459="nulová",J459,0)</f>
        <v>0</v>
      </c>
      <c r="BJ459" s="18" t="s">
        <v>84</v>
      </c>
      <c r="BK459" s="205">
        <f>ROUND(I459*H459,2)</f>
        <v>0</v>
      </c>
      <c r="BL459" s="18" t="s">
        <v>222</v>
      </c>
      <c r="BM459" s="204" t="s">
        <v>663</v>
      </c>
    </row>
    <row r="460" spans="2:51" s="13" customFormat="1" ht="11.25">
      <c r="B460" s="206"/>
      <c r="C460" s="207"/>
      <c r="D460" s="208" t="s">
        <v>224</v>
      </c>
      <c r="E460" s="209" t="s">
        <v>1</v>
      </c>
      <c r="F460" s="210" t="s">
        <v>664</v>
      </c>
      <c r="G460" s="207"/>
      <c r="H460" s="209" t="s">
        <v>1</v>
      </c>
      <c r="I460" s="211"/>
      <c r="J460" s="207"/>
      <c r="K460" s="207"/>
      <c r="L460" s="212"/>
      <c r="M460" s="213"/>
      <c r="N460" s="214"/>
      <c r="O460" s="214"/>
      <c r="P460" s="214"/>
      <c r="Q460" s="214"/>
      <c r="R460" s="214"/>
      <c r="S460" s="214"/>
      <c r="T460" s="215"/>
      <c r="AT460" s="216" t="s">
        <v>224</v>
      </c>
      <c r="AU460" s="216" t="s">
        <v>86</v>
      </c>
      <c r="AV460" s="13" t="s">
        <v>84</v>
      </c>
      <c r="AW460" s="13" t="s">
        <v>32</v>
      </c>
      <c r="AX460" s="13" t="s">
        <v>77</v>
      </c>
      <c r="AY460" s="216" t="s">
        <v>215</v>
      </c>
    </row>
    <row r="461" spans="2:51" s="14" customFormat="1" ht="11.25">
      <c r="B461" s="217"/>
      <c r="C461" s="218"/>
      <c r="D461" s="208" t="s">
        <v>224</v>
      </c>
      <c r="E461" s="219" t="s">
        <v>1</v>
      </c>
      <c r="F461" s="220" t="s">
        <v>665</v>
      </c>
      <c r="G461" s="218"/>
      <c r="H461" s="221">
        <v>207</v>
      </c>
      <c r="I461" s="222"/>
      <c r="J461" s="218"/>
      <c r="K461" s="218"/>
      <c r="L461" s="223"/>
      <c r="M461" s="224"/>
      <c r="N461" s="225"/>
      <c r="O461" s="225"/>
      <c r="P461" s="225"/>
      <c r="Q461" s="225"/>
      <c r="R461" s="225"/>
      <c r="S461" s="225"/>
      <c r="T461" s="226"/>
      <c r="AT461" s="227" t="s">
        <v>224</v>
      </c>
      <c r="AU461" s="227" t="s">
        <v>86</v>
      </c>
      <c r="AV461" s="14" t="s">
        <v>86</v>
      </c>
      <c r="AW461" s="14" t="s">
        <v>32</v>
      </c>
      <c r="AX461" s="14" t="s">
        <v>77</v>
      </c>
      <c r="AY461" s="227" t="s">
        <v>215</v>
      </c>
    </row>
    <row r="462" spans="2:51" s="14" customFormat="1" ht="11.25">
      <c r="B462" s="217"/>
      <c r="C462" s="218"/>
      <c r="D462" s="208" t="s">
        <v>224</v>
      </c>
      <c r="E462" s="219" t="s">
        <v>1</v>
      </c>
      <c r="F462" s="220" t="s">
        <v>666</v>
      </c>
      <c r="G462" s="218"/>
      <c r="H462" s="221">
        <v>181</v>
      </c>
      <c r="I462" s="222"/>
      <c r="J462" s="218"/>
      <c r="K462" s="218"/>
      <c r="L462" s="223"/>
      <c r="M462" s="224"/>
      <c r="N462" s="225"/>
      <c r="O462" s="225"/>
      <c r="P462" s="225"/>
      <c r="Q462" s="225"/>
      <c r="R462" s="225"/>
      <c r="S462" s="225"/>
      <c r="T462" s="226"/>
      <c r="AT462" s="227" t="s">
        <v>224</v>
      </c>
      <c r="AU462" s="227" t="s">
        <v>86</v>
      </c>
      <c r="AV462" s="14" t="s">
        <v>86</v>
      </c>
      <c r="AW462" s="14" t="s">
        <v>32</v>
      </c>
      <c r="AX462" s="14" t="s">
        <v>77</v>
      </c>
      <c r="AY462" s="227" t="s">
        <v>215</v>
      </c>
    </row>
    <row r="463" spans="2:51" s="14" customFormat="1" ht="11.25">
      <c r="B463" s="217"/>
      <c r="C463" s="218"/>
      <c r="D463" s="208" t="s">
        <v>224</v>
      </c>
      <c r="E463" s="219" t="s">
        <v>1</v>
      </c>
      <c r="F463" s="220" t="s">
        <v>667</v>
      </c>
      <c r="G463" s="218"/>
      <c r="H463" s="221">
        <v>85</v>
      </c>
      <c r="I463" s="222"/>
      <c r="J463" s="218"/>
      <c r="K463" s="218"/>
      <c r="L463" s="223"/>
      <c r="M463" s="224"/>
      <c r="N463" s="225"/>
      <c r="O463" s="225"/>
      <c r="P463" s="225"/>
      <c r="Q463" s="225"/>
      <c r="R463" s="225"/>
      <c r="S463" s="225"/>
      <c r="T463" s="226"/>
      <c r="AT463" s="227" t="s">
        <v>224</v>
      </c>
      <c r="AU463" s="227" t="s">
        <v>86</v>
      </c>
      <c r="AV463" s="14" t="s">
        <v>86</v>
      </c>
      <c r="AW463" s="14" t="s">
        <v>32</v>
      </c>
      <c r="AX463" s="14" t="s">
        <v>77</v>
      </c>
      <c r="AY463" s="227" t="s">
        <v>215</v>
      </c>
    </row>
    <row r="464" spans="2:51" s="14" customFormat="1" ht="11.25">
      <c r="B464" s="217"/>
      <c r="C464" s="218"/>
      <c r="D464" s="208" t="s">
        <v>224</v>
      </c>
      <c r="E464" s="219" t="s">
        <v>1</v>
      </c>
      <c r="F464" s="220" t="s">
        <v>668</v>
      </c>
      <c r="G464" s="218"/>
      <c r="H464" s="221">
        <v>119</v>
      </c>
      <c r="I464" s="222"/>
      <c r="J464" s="218"/>
      <c r="K464" s="218"/>
      <c r="L464" s="223"/>
      <c r="M464" s="224"/>
      <c r="N464" s="225"/>
      <c r="O464" s="225"/>
      <c r="P464" s="225"/>
      <c r="Q464" s="225"/>
      <c r="R464" s="225"/>
      <c r="S464" s="225"/>
      <c r="T464" s="226"/>
      <c r="AT464" s="227" t="s">
        <v>224</v>
      </c>
      <c r="AU464" s="227" t="s">
        <v>86</v>
      </c>
      <c r="AV464" s="14" t="s">
        <v>86</v>
      </c>
      <c r="AW464" s="14" t="s">
        <v>32</v>
      </c>
      <c r="AX464" s="14" t="s">
        <v>77</v>
      </c>
      <c r="AY464" s="227" t="s">
        <v>215</v>
      </c>
    </row>
    <row r="465" spans="2:51" s="15" customFormat="1" ht="11.25">
      <c r="B465" s="228"/>
      <c r="C465" s="229"/>
      <c r="D465" s="208" t="s">
        <v>224</v>
      </c>
      <c r="E465" s="230" t="s">
        <v>1</v>
      </c>
      <c r="F465" s="231" t="s">
        <v>227</v>
      </c>
      <c r="G465" s="229"/>
      <c r="H465" s="232">
        <v>592</v>
      </c>
      <c r="I465" s="233"/>
      <c r="J465" s="229"/>
      <c r="K465" s="229"/>
      <c r="L465" s="234"/>
      <c r="M465" s="235"/>
      <c r="N465" s="236"/>
      <c r="O465" s="236"/>
      <c r="P465" s="236"/>
      <c r="Q465" s="236"/>
      <c r="R465" s="236"/>
      <c r="S465" s="236"/>
      <c r="T465" s="237"/>
      <c r="AT465" s="238" t="s">
        <v>224</v>
      </c>
      <c r="AU465" s="238" t="s">
        <v>86</v>
      </c>
      <c r="AV465" s="15" t="s">
        <v>222</v>
      </c>
      <c r="AW465" s="15" t="s">
        <v>32</v>
      </c>
      <c r="AX465" s="15" t="s">
        <v>77</v>
      </c>
      <c r="AY465" s="238" t="s">
        <v>215</v>
      </c>
    </row>
    <row r="466" spans="2:51" s="13" customFormat="1" ht="11.25">
      <c r="B466" s="206"/>
      <c r="C466" s="207"/>
      <c r="D466" s="208" t="s">
        <v>224</v>
      </c>
      <c r="E466" s="209" t="s">
        <v>1</v>
      </c>
      <c r="F466" s="210" t="s">
        <v>669</v>
      </c>
      <c r="G466" s="207"/>
      <c r="H466" s="209" t="s">
        <v>1</v>
      </c>
      <c r="I466" s="211"/>
      <c r="J466" s="207"/>
      <c r="K466" s="207"/>
      <c r="L466" s="212"/>
      <c r="M466" s="213"/>
      <c r="N466" s="214"/>
      <c r="O466" s="214"/>
      <c r="P466" s="214"/>
      <c r="Q466" s="214"/>
      <c r="R466" s="214"/>
      <c r="S466" s="214"/>
      <c r="T466" s="215"/>
      <c r="AT466" s="216" t="s">
        <v>224</v>
      </c>
      <c r="AU466" s="216" t="s">
        <v>86</v>
      </c>
      <c r="AV466" s="13" t="s">
        <v>84</v>
      </c>
      <c r="AW466" s="13" t="s">
        <v>32</v>
      </c>
      <c r="AX466" s="13" t="s">
        <v>77</v>
      </c>
      <c r="AY466" s="216" t="s">
        <v>215</v>
      </c>
    </row>
    <row r="467" spans="2:51" s="14" customFormat="1" ht="11.25">
      <c r="B467" s="217"/>
      <c r="C467" s="218"/>
      <c r="D467" s="208" t="s">
        <v>224</v>
      </c>
      <c r="E467" s="219" t="s">
        <v>1</v>
      </c>
      <c r="F467" s="220" t="s">
        <v>670</v>
      </c>
      <c r="G467" s="218"/>
      <c r="H467" s="221">
        <v>200</v>
      </c>
      <c r="I467" s="222"/>
      <c r="J467" s="218"/>
      <c r="K467" s="218"/>
      <c r="L467" s="223"/>
      <c r="M467" s="224"/>
      <c r="N467" s="225"/>
      <c r="O467" s="225"/>
      <c r="P467" s="225"/>
      <c r="Q467" s="225"/>
      <c r="R467" s="225"/>
      <c r="S467" s="225"/>
      <c r="T467" s="226"/>
      <c r="AT467" s="227" t="s">
        <v>224</v>
      </c>
      <c r="AU467" s="227" t="s">
        <v>86</v>
      </c>
      <c r="AV467" s="14" t="s">
        <v>86</v>
      </c>
      <c r="AW467" s="14" t="s">
        <v>32</v>
      </c>
      <c r="AX467" s="14" t="s">
        <v>77</v>
      </c>
      <c r="AY467" s="227" t="s">
        <v>215</v>
      </c>
    </row>
    <row r="468" spans="2:51" s="14" customFormat="1" ht="11.25">
      <c r="B468" s="217"/>
      <c r="C468" s="218"/>
      <c r="D468" s="208" t="s">
        <v>224</v>
      </c>
      <c r="E468" s="219" t="s">
        <v>1</v>
      </c>
      <c r="F468" s="220" t="s">
        <v>671</v>
      </c>
      <c r="G468" s="218"/>
      <c r="H468" s="221">
        <v>172.7</v>
      </c>
      <c r="I468" s="222"/>
      <c r="J468" s="218"/>
      <c r="K468" s="218"/>
      <c r="L468" s="223"/>
      <c r="M468" s="224"/>
      <c r="N468" s="225"/>
      <c r="O468" s="225"/>
      <c r="P468" s="225"/>
      <c r="Q468" s="225"/>
      <c r="R468" s="225"/>
      <c r="S468" s="225"/>
      <c r="T468" s="226"/>
      <c r="AT468" s="227" t="s">
        <v>224</v>
      </c>
      <c r="AU468" s="227" t="s">
        <v>86</v>
      </c>
      <c r="AV468" s="14" t="s">
        <v>86</v>
      </c>
      <c r="AW468" s="14" t="s">
        <v>32</v>
      </c>
      <c r="AX468" s="14" t="s">
        <v>77</v>
      </c>
      <c r="AY468" s="227" t="s">
        <v>215</v>
      </c>
    </row>
    <row r="469" spans="2:51" s="14" customFormat="1" ht="11.25">
      <c r="B469" s="217"/>
      <c r="C469" s="218"/>
      <c r="D469" s="208" t="s">
        <v>224</v>
      </c>
      <c r="E469" s="219" t="s">
        <v>1</v>
      </c>
      <c r="F469" s="220" t="s">
        <v>672</v>
      </c>
      <c r="G469" s="218"/>
      <c r="H469" s="221">
        <v>81.5</v>
      </c>
      <c r="I469" s="222"/>
      <c r="J469" s="218"/>
      <c r="K469" s="218"/>
      <c r="L469" s="223"/>
      <c r="M469" s="224"/>
      <c r="N469" s="225"/>
      <c r="O469" s="225"/>
      <c r="P469" s="225"/>
      <c r="Q469" s="225"/>
      <c r="R469" s="225"/>
      <c r="S469" s="225"/>
      <c r="T469" s="226"/>
      <c r="AT469" s="227" t="s">
        <v>224</v>
      </c>
      <c r="AU469" s="227" t="s">
        <v>86</v>
      </c>
      <c r="AV469" s="14" t="s">
        <v>86</v>
      </c>
      <c r="AW469" s="14" t="s">
        <v>32</v>
      </c>
      <c r="AX469" s="14" t="s">
        <v>77</v>
      </c>
      <c r="AY469" s="227" t="s">
        <v>215</v>
      </c>
    </row>
    <row r="470" spans="2:51" s="14" customFormat="1" ht="11.25">
      <c r="B470" s="217"/>
      <c r="C470" s="218"/>
      <c r="D470" s="208" t="s">
        <v>224</v>
      </c>
      <c r="E470" s="219" t="s">
        <v>1</v>
      </c>
      <c r="F470" s="220" t="s">
        <v>673</v>
      </c>
      <c r="G470" s="218"/>
      <c r="H470" s="221">
        <v>114.2</v>
      </c>
      <c r="I470" s="222"/>
      <c r="J470" s="218"/>
      <c r="K470" s="218"/>
      <c r="L470" s="223"/>
      <c r="M470" s="224"/>
      <c r="N470" s="225"/>
      <c r="O470" s="225"/>
      <c r="P470" s="225"/>
      <c r="Q470" s="225"/>
      <c r="R470" s="225"/>
      <c r="S470" s="225"/>
      <c r="T470" s="226"/>
      <c r="AT470" s="227" t="s">
        <v>224</v>
      </c>
      <c r="AU470" s="227" t="s">
        <v>86</v>
      </c>
      <c r="AV470" s="14" t="s">
        <v>86</v>
      </c>
      <c r="AW470" s="14" t="s">
        <v>32</v>
      </c>
      <c r="AX470" s="14" t="s">
        <v>77</v>
      </c>
      <c r="AY470" s="227" t="s">
        <v>215</v>
      </c>
    </row>
    <row r="471" spans="2:51" s="15" customFormat="1" ht="11.25">
      <c r="B471" s="228"/>
      <c r="C471" s="229"/>
      <c r="D471" s="208" t="s">
        <v>224</v>
      </c>
      <c r="E471" s="230" t="s">
        <v>137</v>
      </c>
      <c r="F471" s="231" t="s">
        <v>227</v>
      </c>
      <c r="G471" s="229"/>
      <c r="H471" s="232">
        <v>568.4</v>
      </c>
      <c r="I471" s="233"/>
      <c r="J471" s="229"/>
      <c r="K471" s="229"/>
      <c r="L471" s="234"/>
      <c r="M471" s="235"/>
      <c r="N471" s="236"/>
      <c r="O471" s="236"/>
      <c r="P471" s="236"/>
      <c r="Q471" s="236"/>
      <c r="R471" s="236"/>
      <c r="S471" s="236"/>
      <c r="T471" s="237"/>
      <c r="AT471" s="238" t="s">
        <v>224</v>
      </c>
      <c r="AU471" s="238" t="s">
        <v>86</v>
      </c>
      <c r="AV471" s="15" t="s">
        <v>222</v>
      </c>
      <c r="AW471" s="15" t="s">
        <v>32</v>
      </c>
      <c r="AX471" s="15" t="s">
        <v>77</v>
      </c>
      <c r="AY471" s="238" t="s">
        <v>215</v>
      </c>
    </row>
    <row r="472" spans="2:51" s="13" customFormat="1" ht="11.25">
      <c r="B472" s="206"/>
      <c r="C472" s="207"/>
      <c r="D472" s="208" t="s">
        <v>224</v>
      </c>
      <c r="E472" s="209" t="s">
        <v>1</v>
      </c>
      <c r="F472" s="210" t="s">
        <v>674</v>
      </c>
      <c r="G472" s="207"/>
      <c r="H472" s="209" t="s">
        <v>1</v>
      </c>
      <c r="I472" s="211"/>
      <c r="J472" s="207"/>
      <c r="K472" s="207"/>
      <c r="L472" s="212"/>
      <c r="M472" s="213"/>
      <c r="N472" s="214"/>
      <c r="O472" s="214"/>
      <c r="P472" s="214"/>
      <c r="Q472" s="214"/>
      <c r="R472" s="214"/>
      <c r="S472" s="214"/>
      <c r="T472" s="215"/>
      <c r="AT472" s="216" t="s">
        <v>224</v>
      </c>
      <c r="AU472" s="216" t="s">
        <v>86</v>
      </c>
      <c r="AV472" s="13" t="s">
        <v>84</v>
      </c>
      <c r="AW472" s="13" t="s">
        <v>32</v>
      </c>
      <c r="AX472" s="13" t="s">
        <v>77</v>
      </c>
      <c r="AY472" s="216" t="s">
        <v>215</v>
      </c>
    </row>
    <row r="473" spans="2:51" s="14" customFormat="1" ht="11.25">
      <c r="B473" s="217"/>
      <c r="C473" s="218"/>
      <c r="D473" s="208" t="s">
        <v>224</v>
      </c>
      <c r="E473" s="219" t="s">
        <v>1</v>
      </c>
      <c r="F473" s="220" t="s">
        <v>675</v>
      </c>
      <c r="G473" s="218"/>
      <c r="H473" s="221">
        <v>201.9</v>
      </c>
      <c r="I473" s="222"/>
      <c r="J473" s="218"/>
      <c r="K473" s="218"/>
      <c r="L473" s="223"/>
      <c r="M473" s="224"/>
      <c r="N473" s="225"/>
      <c r="O473" s="225"/>
      <c r="P473" s="225"/>
      <c r="Q473" s="225"/>
      <c r="R473" s="225"/>
      <c r="S473" s="225"/>
      <c r="T473" s="226"/>
      <c r="AT473" s="227" t="s">
        <v>224</v>
      </c>
      <c r="AU473" s="227" t="s">
        <v>86</v>
      </c>
      <c r="AV473" s="14" t="s">
        <v>86</v>
      </c>
      <c r="AW473" s="14" t="s">
        <v>32</v>
      </c>
      <c r="AX473" s="14" t="s">
        <v>77</v>
      </c>
      <c r="AY473" s="227" t="s">
        <v>215</v>
      </c>
    </row>
    <row r="474" spans="2:51" s="14" customFormat="1" ht="11.25">
      <c r="B474" s="217"/>
      <c r="C474" s="218"/>
      <c r="D474" s="208" t="s">
        <v>224</v>
      </c>
      <c r="E474" s="219" t="s">
        <v>1</v>
      </c>
      <c r="F474" s="220" t="s">
        <v>676</v>
      </c>
      <c r="G474" s="218"/>
      <c r="H474" s="221">
        <v>174.9</v>
      </c>
      <c r="I474" s="222"/>
      <c r="J474" s="218"/>
      <c r="K474" s="218"/>
      <c r="L474" s="223"/>
      <c r="M474" s="224"/>
      <c r="N474" s="225"/>
      <c r="O474" s="225"/>
      <c r="P474" s="225"/>
      <c r="Q474" s="225"/>
      <c r="R474" s="225"/>
      <c r="S474" s="225"/>
      <c r="T474" s="226"/>
      <c r="AT474" s="227" t="s">
        <v>224</v>
      </c>
      <c r="AU474" s="227" t="s">
        <v>86</v>
      </c>
      <c r="AV474" s="14" t="s">
        <v>86</v>
      </c>
      <c r="AW474" s="14" t="s">
        <v>32</v>
      </c>
      <c r="AX474" s="14" t="s">
        <v>77</v>
      </c>
      <c r="AY474" s="227" t="s">
        <v>215</v>
      </c>
    </row>
    <row r="475" spans="2:51" s="14" customFormat="1" ht="11.25">
      <c r="B475" s="217"/>
      <c r="C475" s="218"/>
      <c r="D475" s="208" t="s">
        <v>224</v>
      </c>
      <c r="E475" s="219" t="s">
        <v>1</v>
      </c>
      <c r="F475" s="220" t="s">
        <v>677</v>
      </c>
      <c r="G475" s="218"/>
      <c r="H475" s="221">
        <v>82.5</v>
      </c>
      <c r="I475" s="222"/>
      <c r="J475" s="218"/>
      <c r="K475" s="218"/>
      <c r="L475" s="223"/>
      <c r="M475" s="224"/>
      <c r="N475" s="225"/>
      <c r="O475" s="225"/>
      <c r="P475" s="225"/>
      <c r="Q475" s="225"/>
      <c r="R475" s="225"/>
      <c r="S475" s="225"/>
      <c r="T475" s="226"/>
      <c r="AT475" s="227" t="s">
        <v>224</v>
      </c>
      <c r="AU475" s="227" t="s">
        <v>86</v>
      </c>
      <c r="AV475" s="14" t="s">
        <v>86</v>
      </c>
      <c r="AW475" s="14" t="s">
        <v>32</v>
      </c>
      <c r="AX475" s="14" t="s">
        <v>77</v>
      </c>
      <c r="AY475" s="227" t="s">
        <v>215</v>
      </c>
    </row>
    <row r="476" spans="2:51" s="14" customFormat="1" ht="11.25">
      <c r="B476" s="217"/>
      <c r="C476" s="218"/>
      <c r="D476" s="208" t="s">
        <v>224</v>
      </c>
      <c r="E476" s="219" t="s">
        <v>1</v>
      </c>
      <c r="F476" s="220" t="s">
        <v>678</v>
      </c>
      <c r="G476" s="218"/>
      <c r="H476" s="221">
        <v>115.5</v>
      </c>
      <c r="I476" s="222"/>
      <c r="J476" s="218"/>
      <c r="K476" s="218"/>
      <c r="L476" s="223"/>
      <c r="M476" s="224"/>
      <c r="N476" s="225"/>
      <c r="O476" s="225"/>
      <c r="P476" s="225"/>
      <c r="Q476" s="225"/>
      <c r="R476" s="225"/>
      <c r="S476" s="225"/>
      <c r="T476" s="226"/>
      <c r="AT476" s="227" t="s">
        <v>224</v>
      </c>
      <c r="AU476" s="227" t="s">
        <v>86</v>
      </c>
      <c r="AV476" s="14" t="s">
        <v>86</v>
      </c>
      <c r="AW476" s="14" t="s">
        <v>32</v>
      </c>
      <c r="AX476" s="14" t="s">
        <v>77</v>
      </c>
      <c r="AY476" s="227" t="s">
        <v>215</v>
      </c>
    </row>
    <row r="477" spans="2:51" s="15" customFormat="1" ht="11.25">
      <c r="B477" s="228"/>
      <c r="C477" s="229"/>
      <c r="D477" s="208" t="s">
        <v>224</v>
      </c>
      <c r="E477" s="230" t="s">
        <v>139</v>
      </c>
      <c r="F477" s="231" t="s">
        <v>227</v>
      </c>
      <c r="G477" s="229"/>
      <c r="H477" s="232">
        <v>574.8</v>
      </c>
      <c r="I477" s="233"/>
      <c r="J477" s="229"/>
      <c r="K477" s="229"/>
      <c r="L477" s="234"/>
      <c r="M477" s="235"/>
      <c r="N477" s="236"/>
      <c r="O477" s="236"/>
      <c r="P477" s="236"/>
      <c r="Q477" s="236"/>
      <c r="R477" s="236"/>
      <c r="S477" s="236"/>
      <c r="T477" s="237"/>
      <c r="AT477" s="238" t="s">
        <v>224</v>
      </c>
      <c r="AU477" s="238" t="s">
        <v>86</v>
      </c>
      <c r="AV477" s="15" t="s">
        <v>222</v>
      </c>
      <c r="AW477" s="15" t="s">
        <v>32</v>
      </c>
      <c r="AX477" s="15" t="s">
        <v>84</v>
      </c>
      <c r="AY477" s="238" t="s">
        <v>215</v>
      </c>
    </row>
    <row r="478" spans="1:65" s="2" customFormat="1" ht="24.2" customHeight="1">
      <c r="A478" s="35"/>
      <c r="B478" s="36"/>
      <c r="C478" s="250" t="s">
        <v>679</v>
      </c>
      <c r="D478" s="250" t="s">
        <v>527</v>
      </c>
      <c r="E478" s="251" t="s">
        <v>680</v>
      </c>
      <c r="F478" s="252" t="s">
        <v>681</v>
      </c>
      <c r="G478" s="253" t="s">
        <v>220</v>
      </c>
      <c r="H478" s="254">
        <v>583.422</v>
      </c>
      <c r="I478" s="255"/>
      <c r="J478" s="256">
        <f>ROUND(I478*H478,2)</f>
        <v>0</v>
      </c>
      <c r="K478" s="252" t="s">
        <v>221</v>
      </c>
      <c r="L478" s="257"/>
      <c r="M478" s="258" t="s">
        <v>1</v>
      </c>
      <c r="N478" s="259" t="s">
        <v>42</v>
      </c>
      <c r="O478" s="72"/>
      <c r="P478" s="202">
        <f>O478*H478</f>
        <v>0</v>
      </c>
      <c r="Q478" s="202">
        <v>0.1</v>
      </c>
      <c r="R478" s="202">
        <f>Q478*H478</f>
        <v>58.342200000000005</v>
      </c>
      <c r="S478" s="202">
        <v>0</v>
      </c>
      <c r="T478" s="203">
        <f>S478*H478</f>
        <v>0</v>
      </c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R478" s="204" t="s">
        <v>261</v>
      </c>
      <c r="AT478" s="204" t="s">
        <v>527</v>
      </c>
      <c r="AU478" s="204" t="s">
        <v>86</v>
      </c>
      <c r="AY478" s="18" t="s">
        <v>215</v>
      </c>
      <c r="BE478" s="205">
        <f>IF(N478="základní",J478,0)</f>
        <v>0</v>
      </c>
      <c r="BF478" s="205">
        <f>IF(N478="snížená",J478,0)</f>
        <v>0</v>
      </c>
      <c r="BG478" s="205">
        <f>IF(N478="zákl. přenesená",J478,0)</f>
        <v>0</v>
      </c>
      <c r="BH478" s="205">
        <f>IF(N478="sníž. přenesená",J478,0)</f>
        <v>0</v>
      </c>
      <c r="BI478" s="205">
        <f>IF(N478="nulová",J478,0)</f>
        <v>0</v>
      </c>
      <c r="BJ478" s="18" t="s">
        <v>84</v>
      </c>
      <c r="BK478" s="205">
        <f>ROUND(I478*H478,2)</f>
        <v>0</v>
      </c>
      <c r="BL478" s="18" t="s">
        <v>222</v>
      </c>
      <c r="BM478" s="204" t="s">
        <v>682</v>
      </c>
    </row>
    <row r="479" spans="2:51" s="14" customFormat="1" ht="11.25">
      <c r="B479" s="217"/>
      <c r="C479" s="218"/>
      <c r="D479" s="208" t="s">
        <v>224</v>
      </c>
      <c r="E479" s="219" t="s">
        <v>1</v>
      </c>
      <c r="F479" s="220" t="s">
        <v>683</v>
      </c>
      <c r="G479" s="218"/>
      <c r="H479" s="221">
        <v>583.422</v>
      </c>
      <c r="I479" s="222"/>
      <c r="J479" s="218"/>
      <c r="K479" s="218"/>
      <c r="L479" s="223"/>
      <c r="M479" s="224"/>
      <c r="N479" s="225"/>
      <c r="O479" s="225"/>
      <c r="P479" s="225"/>
      <c r="Q479" s="225"/>
      <c r="R479" s="225"/>
      <c r="S479" s="225"/>
      <c r="T479" s="226"/>
      <c r="AT479" s="227" t="s">
        <v>224</v>
      </c>
      <c r="AU479" s="227" t="s">
        <v>86</v>
      </c>
      <c r="AV479" s="14" t="s">
        <v>86</v>
      </c>
      <c r="AW479" s="14" t="s">
        <v>32</v>
      </c>
      <c r="AX479" s="14" t="s">
        <v>84</v>
      </c>
      <c r="AY479" s="227" t="s">
        <v>215</v>
      </c>
    </row>
    <row r="480" spans="1:65" s="2" customFormat="1" ht="33" customHeight="1">
      <c r="A480" s="35"/>
      <c r="B480" s="36"/>
      <c r="C480" s="193" t="s">
        <v>684</v>
      </c>
      <c r="D480" s="193" t="s">
        <v>217</v>
      </c>
      <c r="E480" s="194" t="s">
        <v>685</v>
      </c>
      <c r="F480" s="195" t="s">
        <v>686</v>
      </c>
      <c r="G480" s="196" t="s">
        <v>220</v>
      </c>
      <c r="H480" s="197">
        <v>26.8</v>
      </c>
      <c r="I480" s="198"/>
      <c r="J480" s="199">
        <f>ROUND(I480*H480,2)</f>
        <v>0</v>
      </c>
      <c r="K480" s="195" t="s">
        <v>221</v>
      </c>
      <c r="L480" s="40"/>
      <c r="M480" s="200" t="s">
        <v>1</v>
      </c>
      <c r="N480" s="201" t="s">
        <v>42</v>
      </c>
      <c r="O480" s="72"/>
      <c r="P480" s="202">
        <f>O480*H480</f>
        <v>0</v>
      </c>
      <c r="Q480" s="202">
        <v>0.00015</v>
      </c>
      <c r="R480" s="202">
        <f>Q480*H480</f>
        <v>0.00402</v>
      </c>
      <c r="S480" s="202">
        <v>0</v>
      </c>
      <c r="T480" s="203">
        <f>S480*H480</f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204" t="s">
        <v>222</v>
      </c>
      <c r="AT480" s="204" t="s">
        <v>217</v>
      </c>
      <c r="AU480" s="204" t="s">
        <v>86</v>
      </c>
      <c r="AY480" s="18" t="s">
        <v>215</v>
      </c>
      <c r="BE480" s="205">
        <f>IF(N480="základní",J480,0)</f>
        <v>0</v>
      </c>
      <c r="BF480" s="205">
        <f>IF(N480="snížená",J480,0)</f>
        <v>0</v>
      </c>
      <c r="BG480" s="205">
        <f>IF(N480="zákl. přenesená",J480,0)</f>
        <v>0</v>
      </c>
      <c r="BH480" s="205">
        <f>IF(N480="sníž. přenesená",J480,0)</f>
        <v>0</v>
      </c>
      <c r="BI480" s="205">
        <f>IF(N480="nulová",J480,0)</f>
        <v>0</v>
      </c>
      <c r="BJ480" s="18" t="s">
        <v>84</v>
      </c>
      <c r="BK480" s="205">
        <f>ROUND(I480*H480,2)</f>
        <v>0</v>
      </c>
      <c r="BL480" s="18" t="s">
        <v>222</v>
      </c>
      <c r="BM480" s="204" t="s">
        <v>687</v>
      </c>
    </row>
    <row r="481" spans="2:51" s="13" customFormat="1" ht="11.25">
      <c r="B481" s="206"/>
      <c r="C481" s="207"/>
      <c r="D481" s="208" t="s">
        <v>224</v>
      </c>
      <c r="E481" s="209" t="s">
        <v>1</v>
      </c>
      <c r="F481" s="210" t="s">
        <v>664</v>
      </c>
      <c r="G481" s="207"/>
      <c r="H481" s="209" t="s">
        <v>1</v>
      </c>
      <c r="I481" s="211"/>
      <c r="J481" s="207"/>
      <c r="K481" s="207"/>
      <c r="L481" s="212"/>
      <c r="M481" s="213"/>
      <c r="N481" s="214"/>
      <c r="O481" s="214"/>
      <c r="P481" s="214"/>
      <c r="Q481" s="214"/>
      <c r="R481" s="214"/>
      <c r="S481" s="214"/>
      <c r="T481" s="215"/>
      <c r="AT481" s="216" t="s">
        <v>224</v>
      </c>
      <c r="AU481" s="216" t="s">
        <v>86</v>
      </c>
      <c r="AV481" s="13" t="s">
        <v>84</v>
      </c>
      <c r="AW481" s="13" t="s">
        <v>32</v>
      </c>
      <c r="AX481" s="13" t="s">
        <v>77</v>
      </c>
      <c r="AY481" s="216" t="s">
        <v>215</v>
      </c>
    </row>
    <row r="482" spans="2:51" s="14" customFormat="1" ht="11.25">
      <c r="B482" s="217"/>
      <c r="C482" s="218"/>
      <c r="D482" s="208" t="s">
        <v>224</v>
      </c>
      <c r="E482" s="219" t="s">
        <v>1</v>
      </c>
      <c r="F482" s="220" t="s">
        <v>688</v>
      </c>
      <c r="G482" s="218"/>
      <c r="H482" s="221">
        <v>30</v>
      </c>
      <c r="I482" s="222"/>
      <c r="J482" s="218"/>
      <c r="K482" s="218"/>
      <c r="L482" s="223"/>
      <c r="M482" s="224"/>
      <c r="N482" s="225"/>
      <c r="O482" s="225"/>
      <c r="P482" s="225"/>
      <c r="Q482" s="225"/>
      <c r="R482" s="225"/>
      <c r="S482" s="225"/>
      <c r="T482" s="226"/>
      <c r="AT482" s="227" t="s">
        <v>224</v>
      </c>
      <c r="AU482" s="227" t="s">
        <v>86</v>
      </c>
      <c r="AV482" s="14" t="s">
        <v>86</v>
      </c>
      <c r="AW482" s="14" t="s">
        <v>32</v>
      </c>
      <c r="AX482" s="14" t="s">
        <v>77</v>
      </c>
      <c r="AY482" s="227" t="s">
        <v>215</v>
      </c>
    </row>
    <row r="483" spans="2:51" s="15" customFormat="1" ht="11.25">
      <c r="B483" s="228"/>
      <c r="C483" s="229"/>
      <c r="D483" s="208" t="s">
        <v>224</v>
      </c>
      <c r="E483" s="230" t="s">
        <v>1</v>
      </c>
      <c r="F483" s="231" t="s">
        <v>227</v>
      </c>
      <c r="G483" s="229"/>
      <c r="H483" s="232">
        <v>30</v>
      </c>
      <c r="I483" s="233"/>
      <c r="J483" s="229"/>
      <c r="K483" s="229"/>
      <c r="L483" s="234"/>
      <c r="M483" s="235"/>
      <c r="N483" s="236"/>
      <c r="O483" s="236"/>
      <c r="P483" s="236"/>
      <c r="Q483" s="236"/>
      <c r="R483" s="236"/>
      <c r="S483" s="236"/>
      <c r="T483" s="237"/>
      <c r="AT483" s="238" t="s">
        <v>224</v>
      </c>
      <c r="AU483" s="238" t="s">
        <v>86</v>
      </c>
      <c r="AV483" s="15" t="s">
        <v>222</v>
      </c>
      <c r="AW483" s="15" t="s">
        <v>32</v>
      </c>
      <c r="AX483" s="15" t="s">
        <v>77</v>
      </c>
      <c r="AY483" s="238" t="s">
        <v>215</v>
      </c>
    </row>
    <row r="484" spans="2:51" s="13" customFormat="1" ht="11.25">
      <c r="B484" s="206"/>
      <c r="C484" s="207"/>
      <c r="D484" s="208" t="s">
        <v>224</v>
      </c>
      <c r="E484" s="209" t="s">
        <v>1</v>
      </c>
      <c r="F484" s="210" t="s">
        <v>669</v>
      </c>
      <c r="G484" s="207"/>
      <c r="H484" s="209" t="s">
        <v>1</v>
      </c>
      <c r="I484" s="211"/>
      <c r="J484" s="207"/>
      <c r="K484" s="207"/>
      <c r="L484" s="212"/>
      <c r="M484" s="213"/>
      <c r="N484" s="214"/>
      <c r="O484" s="214"/>
      <c r="P484" s="214"/>
      <c r="Q484" s="214"/>
      <c r="R484" s="214"/>
      <c r="S484" s="214"/>
      <c r="T484" s="215"/>
      <c r="AT484" s="216" t="s">
        <v>224</v>
      </c>
      <c r="AU484" s="216" t="s">
        <v>86</v>
      </c>
      <c r="AV484" s="13" t="s">
        <v>84</v>
      </c>
      <c r="AW484" s="13" t="s">
        <v>32</v>
      </c>
      <c r="AX484" s="13" t="s">
        <v>77</v>
      </c>
      <c r="AY484" s="216" t="s">
        <v>215</v>
      </c>
    </row>
    <row r="485" spans="2:51" s="14" customFormat="1" ht="11.25">
      <c r="B485" s="217"/>
      <c r="C485" s="218"/>
      <c r="D485" s="208" t="s">
        <v>224</v>
      </c>
      <c r="E485" s="219" t="s">
        <v>1</v>
      </c>
      <c r="F485" s="220" t="s">
        <v>689</v>
      </c>
      <c r="G485" s="218"/>
      <c r="H485" s="221">
        <v>24.6</v>
      </c>
      <c r="I485" s="222"/>
      <c r="J485" s="218"/>
      <c r="K485" s="218"/>
      <c r="L485" s="223"/>
      <c r="M485" s="224"/>
      <c r="N485" s="225"/>
      <c r="O485" s="225"/>
      <c r="P485" s="225"/>
      <c r="Q485" s="225"/>
      <c r="R485" s="225"/>
      <c r="S485" s="225"/>
      <c r="T485" s="226"/>
      <c r="AT485" s="227" t="s">
        <v>224</v>
      </c>
      <c r="AU485" s="227" t="s">
        <v>86</v>
      </c>
      <c r="AV485" s="14" t="s">
        <v>86</v>
      </c>
      <c r="AW485" s="14" t="s">
        <v>32</v>
      </c>
      <c r="AX485" s="14" t="s">
        <v>77</v>
      </c>
      <c r="AY485" s="227" t="s">
        <v>215</v>
      </c>
    </row>
    <row r="486" spans="2:51" s="15" customFormat="1" ht="11.25">
      <c r="B486" s="228"/>
      <c r="C486" s="229"/>
      <c r="D486" s="208" t="s">
        <v>224</v>
      </c>
      <c r="E486" s="230" t="s">
        <v>141</v>
      </c>
      <c r="F486" s="231" t="s">
        <v>227</v>
      </c>
      <c r="G486" s="229"/>
      <c r="H486" s="232">
        <v>24.6</v>
      </c>
      <c r="I486" s="233"/>
      <c r="J486" s="229"/>
      <c r="K486" s="229"/>
      <c r="L486" s="234"/>
      <c r="M486" s="235"/>
      <c r="N486" s="236"/>
      <c r="O486" s="236"/>
      <c r="P486" s="236"/>
      <c r="Q486" s="236"/>
      <c r="R486" s="236"/>
      <c r="S486" s="236"/>
      <c r="T486" s="237"/>
      <c r="AT486" s="238" t="s">
        <v>224</v>
      </c>
      <c r="AU486" s="238" t="s">
        <v>86</v>
      </c>
      <c r="AV486" s="15" t="s">
        <v>222</v>
      </c>
      <c r="AW486" s="15" t="s">
        <v>32</v>
      </c>
      <c r="AX486" s="15" t="s">
        <v>77</v>
      </c>
      <c r="AY486" s="238" t="s">
        <v>215</v>
      </c>
    </row>
    <row r="487" spans="2:51" s="13" customFormat="1" ht="11.25">
      <c r="B487" s="206"/>
      <c r="C487" s="207"/>
      <c r="D487" s="208" t="s">
        <v>224</v>
      </c>
      <c r="E487" s="209" t="s">
        <v>1</v>
      </c>
      <c r="F487" s="210" t="s">
        <v>674</v>
      </c>
      <c r="G487" s="207"/>
      <c r="H487" s="209" t="s">
        <v>1</v>
      </c>
      <c r="I487" s="211"/>
      <c r="J487" s="207"/>
      <c r="K487" s="207"/>
      <c r="L487" s="212"/>
      <c r="M487" s="213"/>
      <c r="N487" s="214"/>
      <c r="O487" s="214"/>
      <c r="P487" s="214"/>
      <c r="Q487" s="214"/>
      <c r="R487" s="214"/>
      <c r="S487" s="214"/>
      <c r="T487" s="215"/>
      <c r="AT487" s="216" t="s">
        <v>224</v>
      </c>
      <c r="AU487" s="216" t="s">
        <v>86</v>
      </c>
      <c r="AV487" s="13" t="s">
        <v>84</v>
      </c>
      <c r="AW487" s="13" t="s">
        <v>32</v>
      </c>
      <c r="AX487" s="13" t="s">
        <v>77</v>
      </c>
      <c r="AY487" s="216" t="s">
        <v>215</v>
      </c>
    </row>
    <row r="488" spans="2:51" s="14" customFormat="1" ht="11.25">
      <c r="B488" s="217"/>
      <c r="C488" s="218"/>
      <c r="D488" s="208" t="s">
        <v>224</v>
      </c>
      <c r="E488" s="219" t="s">
        <v>1</v>
      </c>
      <c r="F488" s="220" t="s">
        <v>690</v>
      </c>
      <c r="G488" s="218"/>
      <c r="H488" s="221">
        <v>26.8</v>
      </c>
      <c r="I488" s="222"/>
      <c r="J488" s="218"/>
      <c r="K488" s="218"/>
      <c r="L488" s="223"/>
      <c r="M488" s="224"/>
      <c r="N488" s="225"/>
      <c r="O488" s="225"/>
      <c r="P488" s="225"/>
      <c r="Q488" s="225"/>
      <c r="R488" s="225"/>
      <c r="S488" s="225"/>
      <c r="T488" s="226"/>
      <c r="AT488" s="227" t="s">
        <v>224</v>
      </c>
      <c r="AU488" s="227" t="s">
        <v>86</v>
      </c>
      <c r="AV488" s="14" t="s">
        <v>86</v>
      </c>
      <c r="AW488" s="14" t="s">
        <v>32</v>
      </c>
      <c r="AX488" s="14" t="s">
        <v>77</v>
      </c>
      <c r="AY488" s="227" t="s">
        <v>215</v>
      </c>
    </row>
    <row r="489" spans="2:51" s="15" customFormat="1" ht="11.25">
      <c r="B489" s="228"/>
      <c r="C489" s="229"/>
      <c r="D489" s="208" t="s">
        <v>224</v>
      </c>
      <c r="E489" s="230" t="s">
        <v>143</v>
      </c>
      <c r="F489" s="231" t="s">
        <v>227</v>
      </c>
      <c r="G489" s="229"/>
      <c r="H489" s="232">
        <v>26.8</v>
      </c>
      <c r="I489" s="233"/>
      <c r="J489" s="229"/>
      <c r="K489" s="229"/>
      <c r="L489" s="234"/>
      <c r="M489" s="235"/>
      <c r="N489" s="236"/>
      <c r="O489" s="236"/>
      <c r="P489" s="236"/>
      <c r="Q489" s="236"/>
      <c r="R489" s="236"/>
      <c r="S489" s="236"/>
      <c r="T489" s="237"/>
      <c r="AT489" s="238" t="s">
        <v>224</v>
      </c>
      <c r="AU489" s="238" t="s">
        <v>86</v>
      </c>
      <c r="AV489" s="15" t="s">
        <v>222</v>
      </c>
      <c r="AW489" s="15" t="s">
        <v>32</v>
      </c>
      <c r="AX489" s="15" t="s">
        <v>84</v>
      </c>
      <c r="AY489" s="238" t="s">
        <v>215</v>
      </c>
    </row>
    <row r="490" spans="1:65" s="2" customFormat="1" ht="24.2" customHeight="1">
      <c r="A490" s="35"/>
      <c r="B490" s="36"/>
      <c r="C490" s="250" t="s">
        <v>691</v>
      </c>
      <c r="D490" s="250" t="s">
        <v>527</v>
      </c>
      <c r="E490" s="251" t="s">
        <v>692</v>
      </c>
      <c r="F490" s="252" t="s">
        <v>693</v>
      </c>
      <c r="G490" s="253" t="s">
        <v>220</v>
      </c>
      <c r="H490" s="254">
        <v>27.202</v>
      </c>
      <c r="I490" s="255"/>
      <c r="J490" s="256">
        <f>ROUND(I490*H490,2)</f>
        <v>0</v>
      </c>
      <c r="K490" s="252" t="s">
        <v>221</v>
      </c>
      <c r="L490" s="257"/>
      <c r="M490" s="258" t="s">
        <v>1</v>
      </c>
      <c r="N490" s="259" t="s">
        <v>42</v>
      </c>
      <c r="O490" s="72"/>
      <c r="P490" s="202">
        <f>O490*H490</f>
        <v>0</v>
      </c>
      <c r="Q490" s="202">
        <v>0.548</v>
      </c>
      <c r="R490" s="202">
        <f>Q490*H490</f>
        <v>14.906696000000002</v>
      </c>
      <c r="S490" s="202">
        <v>0</v>
      </c>
      <c r="T490" s="203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204" t="s">
        <v>261</v>
      </c>
      <c r="AT490" s="204" t="s">
        <v>527</v>
      </c>
      <c r="AU490" s="204" t="s">
        <v>86</v>
      </c>
      <c r="AY490" s="18" t="s">
        <v>215</v>
      </c>
      <c r="BE490" s="205">
        <f>IF(N490="základní",J490,0)</f>
        <v>0</v>
      </c>
      <c r="BF490" s="205">
        <f>IF(N490="snížená",J490,0)</f>
        <v>0</v>
      </c>
      <c r="BG490" s="205">
        <f>IF(N490="zákl. přenesená",J490,0)</f>
        <v>0</v>
      </c>
      <c r="BH490" s="205">
        <f>IF(N490="sníž. přenesená",J490,0)</f>
        <v>0</v>
      </c>
      <c r="BI490" s="205">
        <f>IF(N490="nulová",J490,0)</f>
        <v>0</v>
      </c>
      <c r="BJ490" s="18" t="s">
        <v>84</v>
      </c>
      <c r="BK490" s="205">
        <f>ROUND(I490*H490,2)</f>
        <v>0</v>
      </c>
      <c r="BL490" s="18" t="s">
        <v>222</v>
      </c>
      <c r="BM490" s="204" t="s">
        <v>694</v>
      </c>
    </row>
    <row r="491" spans="2:51" s="14" customFormat="1" ht="11.25">
      <c r="B491" s="217"/>
      <c r="C491" s="218"/>
      <c r="D491" s="208" t="s">
        <v>224</v>
      </c>
      <c r="E491" s="219" t="s">
        <v>1</v>
      </c>
      <c r="F491" s="220" t="s">
        <v>695</v>
      </c>
      <c r="G491" s="218"/>
      <c r="H491" s="221">
        <v>27.202</v>
      </c>
      <c r="I491" s="222"/>
      <c r="J491" s="218"/>
      <c r="K491" s="218"/>
      <c r="L491" s="223"/>
      <c r="M491" s="224"/>
      <c r="N491" s="225"/>
      <c r="O491" s="225"/>
      <c r="P491" s="225"/>
      <c r="Q491" s="225"/>
      <c r="R491" s="225"/>
      <c r="S491" s="225"/>
      <c r="T491" s="226"/>
      <c r="AT491" s="227" t="s">
        <v>224</v>
      </c>
      <c r="AU491" s="227" t="s">
        <v>86</v>
      </c>
      <c r="AV491" s="14" t="s">
        <v>86</v>
      </c>
      <c r="AW491" s="14" t="s">
        <v>32</v>
      </c>
      <c r="AX491" s="14" t="s">
        <v>84</v>
      </c>
      <c r="AY491" s="227" t="s">
        <v>215</v>
      </c>
    </row>
    <row r="492" spans="1:65" s="2" customFormat="1" ht="24.2" customHeight="1">
      <c r="A492" s="35"/>
      <c r="B492" s="36"/>
      <c r="C492" s="193" t="s">
        <v>696</v>
      </c>
      <c r="D492" s="193" t="s">
        <v>217</v>
      </c>
      <c r="E492" s="194" t="s">
        <v>697</v>
      </c>
      <c r="F492" s="195" t="s">
        <v>698</v>
      </c>
      <c r="G492" s="196" t="s">
        <v>588</v>
      </c>
      <c r="H492" s="197">
        <v>25</v>
      </c>
      <c r="I492" s="198"/>
      <c r="J492" s="199">
        <f>ROUND(I492*H492,2)</f>
        <v>0</v>
      </c>
      <c r="K492" s="195" t="s">
        <v>231</v>
      </c>
      <c r="L492" s="40"/>
      <c r="M492" s="200" t="s">
        <v>1</v>
      </c>
      <c r="N492" s="201" t="s">
        <v>42</v>
      </c>
      <c r="O492" s="72"/>
      <c r="P492" s="202">
        <f>O492*H492</f>
        <v>0</v>
      </c>
      <c r="Q492" s="202">
        <v>7E-05</v>
      </c>
      <c r="R492" s="202">
        <f>Q492*H492</f>
        <v>0.0017499999999999998</v>
      </c>
      <c r="S492" s="202">
        <v>0</v>
      </c>
      <c r="T492" s="203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204" t="s">
        <v>222</v>
      </c>
      <c r="AT492" s="204" t="s">
        <v>217</v>
      </c>
      <c r="AU492" s="204" t="s">
        <v>86</v>
      </c>
      <c r="AY492" s="18" t="s">
        <v>215</v>
      </c>
      <c r="BE492" s="205">
        <f>IF(N492="základní",J492,0)</f>
        <v>0</v>
      </c>
      <c r="BF492" s="205">
        <f>IF(N492="snížená",J492,0)</f>
        <v>0</v>
      </c>
      <c r="BG492" s="205">
        <f>IF(N492="zákl. přenesená",J492,0)</f>
        <v>0</v>
      </c>
      <c r="BH492" s="205">
        <f>IF(N492="sníž. přenesená",J492,0)</f>
        <v>0</v>
      </c>
      <c r="BI492" s="205">
        <f>IF(N492="nulová",J492,0)</f>
        <v>0</v>
      </c>
      <c r="BJ492" s="18" t="s">
        <v>84</v>
      </c>
      <c r="BK492" s="205">
        <f>ROUND(I492*H492,2)</f>
        <v>0</v>
      </c>
      <c r="BL492" s="18" t="s">
        <v>222</v>
      </c>
      <c r="BM492" s="204" t="s">
        <v>699</v>
      </c>
    </row>
    <row r="493" spans="1:65" s="2" customFormat="1" ht="24.2" customHeight="1">
      <c r="A493" s="35"/>
      <c r="B493" s="36"/>
      <c r="C493" s="250" t="s">
        <v>700</v>
      </c>
      <c r="D493" s="250" t="s">
        <v>527</v>
      </c>
      <c r="E493" s="251" t="s">
        <v>701</v>
      </c>
      <c r="F493" s="252" t="s">
        <v>702</v>
      </c>
      <c r="G493" s="253" t="s">
        <v>588</v>
      </c>
      <c r="H493" s="254">
        <v>25.375</v>
      </c>
      <c r="I493" s="255"/>
      <c r="J493" s="256">
        <f>ROUND(I493*H493,2)</f>
        <v>0</v>
      </c>
      <c r="K493" s="252" t="s">
        <v>231</v>
      </c>
      <c r="L493" s="257"/>
      <c r="M493" s="258" t="s">
        <v>1</v>
      </c>
      <c r="N493" s="259" t="s">
        <v>42</v>
      </c>
      <c r="O493" s="72"/>
      <c r="P493" s="202">
        <f>O493*H493</f>
        <v>0</v>
      </c>
      <c r="Q493" s="202">
        <v>0.003</v>
      </c>
      <c r="R493" s="202">
        <f>Q493*H493</f>
        <v>0.076125</v>
      </c>
      <c r="S493" s="202">
        <v>0</v>
      </c>
      <c r="T493" s="203">
        <f>S493*H493</f>
        <v>0</v>
      </c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R493" s="204" t="s">
        <v>261</v>
      </c>
      <c r="AT493" s="204" t="s">
        <v>527</v>
      </c>
      <c r="AU493" s="204" t="s">
        <v>86</v>
      </c>
      <c r="AY493" s="18" t="s">
        <v>215</v>
      </c>
      <c r="BE493" s="205">
        <f>IF(N493="základní",J493,0)</f>
        <v>0</v>
      </c>
      <c r="BF493" s="205">
        <f>IF(N493="snížená",J493,0)</f>
        <v>0</v>
      </c>
      <c r="BG493" s="205">
        <f>IF(N493="zákl. přenesená",J493,0)</f>
        <v>0</v>
      </c>
      <c r="BH493" s="205">
        <f>IF(N493="sníž. přenesená",J493,0)</f>
        <v>0</v>
      </c>
      <c r="BI493" s="205">
        <f>IF(N493="nulová",J493,0)</f>
        <v>0</v>
      </c>
      <c r="BJ493" s="18" t="s">
        <v>84</v>
      </c>
      <c r="BK493" s="205">
        <f>ROUND(I493*H493,2)</f>
        <v>0</v>
      </c>
      <c r="BL493" s="18" t="s">
        <v>222</v>
      </c>
      <c r="BM493" s="204" t="s">
        <v>703</v>
      </c>
    </row>
    <row r="494" spans="2:51" s="14" customFormat="1" ht="11.25">
      <c r="B494" s="217"/>
      <c r="C494" s="218"/>
      <c r="D494" s="208" t="s">
        <v>224</v>
      </c>
      <c r="E494" s="218"/>
      <c r="F494" s="220" t="s">
        <v>704</v>
      </c>
      <c r="G494" s="218"/>
      <c r="H494" s="221">
        <v>25.375</v>
      </c>
      <c r="I494" s="222"/>
      <c r="J494" s="218"/>
      <c r="K494" s="218"/>
      <c r="L494" s="223"/>
      <c r="M494" s="224"/>
      <c r="N494" s="225"/>
      <c r="O494" s="225"/>
      <c r="P494" s="225"/>
      <c r="Q494" s="225"/>
      <c r="R494" s="225"/>
      <c r="S494" s="225"/>
      <c r="T494" s="226"/>
      <c r="AT494" s="227" t="s">
        <v>224</v>
      </c>
      <c r="AU494" s="227" t="s">
        <v>86</v>
      </c>
      <c r="AV494" s="14" t="s">
        <v>86</v>
      </c>
      <c r="AW494" s="14" t="s">
        <v>4</v>
      </c>
      <c r="AX494" s="14" t="s">
        <v>84</v>
      </c>
      <c r="AY494" s="227" t="s">
        <v>215</v>
      </c>
    </row>
    <row r="495" spans="1:65" s="2" customFormat="1" ht="24.2" customHeight="1">
      <c r="A495" s="35"/>
      <c r="B495" s="36"/>
      <c r="C495" s="193" t="s">
        <v>705</v>
      </c>
      <c r="D495" s="193" t="s">
        <v>217</v>
      </c>
      <c r="E495" s="194" t="s">
        <v>706</v>
      </c>
      <c r="F495" s="195" t="s">
        <v>707</v>
      </c>
      <c r="G495" s="196" t="s">
        <v>588</v>
      </c>
      <c r="H495" s="197">
        <v>1</v>
      </c>
      <c r="I495" s="198"/>
      <c r="J495" s="199">
        <f>ROUND(I495*H495,2)</f>
        <v>0</v>
      </c>
      <c r="K495" s="195" t="s">
        <v>231</v>
      </c>
      <c r="L495" s="40"/>
      <c r="M495" s="200" t="s">
        <v>1</v>
      </c>
      <c r="N495" s="201" t="s">
        <v>42</v>
      </c>
      <c r="O495" s="72"/>
      <c r="P495" s="202">
        <f>O495*H495</f>
        <v>0</v>
      </c>
      <c r="Q495" s="202">
        <v>7E-05</v>
      </c>
      <c r="R495" s="202">
        <f>Q495*H495</f>
        <v>7E-05</v>
      </c>
      <c r="S495" s="202">
        <v>0</v>
      </c>
      <c r="T495" s="203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204" t="s">
        <v>222</v>
      </c>
      <c r="AT495" s="204" t="s">
        <v>217</v>
      </c>
      <c r="AU495" s="204" t="s">
        <v>86</v>
      </c>
      <c r="AY495" s="18" t="s">
        <v>215</v>
      </c>
      <c r="BE495" s="205">
        <f>IF(N495="základní",J495,0)</f>
        <v>0</v>
      </c>
      <c r="BF495" s="205">
        <f>IF(N495="snížená",J495,0)</f>
        <v>0</v>
      </c>
      <c r="BG495" s="205">
        <f>IF(N495="zákl. přenesená",J495,0)</f>
        <v>0</v>
      </c>
      <c r="BH495" s="205">
        <f>IF(N495="sníž. přenesená",J495,0)</f>
        <v>0</v>
      </c>
      <c r="BI495" s="205">
        <f>IF(N495="nulová",J495,0)</f>
        <v>0</v>
      </c>
      <c r="BJ495" s="18" t="s">
        <v>84</v>
      </c>
      <c r="BK495" s="205">
        <f>ROUND(I495*H495,2)</f>
        <v>0</v>
      </c>
      <c r="BL495" s="18" t="s">
        <v>222</v>
      </c>
      <c r="BM495" s="204" t="s">
        <v>708</v>
      </c>
    </row>
    <row r="496" spans="1:65" s="2" customFormat="1" ht="24.2" customHeight="1">
      <c r="A496" s="35"/>
      <c r="B496" s="36"/>
      <c r="C496" s="250" t="s">
        <v>709</v>
      </c>
      <c r="D496" s="250" t="s">
        <v>527</v>
      </c>
      <c r="E496" s="251" t="s">
        <v>710</v>
      </c>
      <c r="F496" s="252" t="s">
        <v>711</v>
      </c>
      <c r="G496" s="253" t="s">
        <v>588</v>
      </c>
      <c r="H496" s="254">
        <v>1.015</v>
      </c>
      <c r="I496" s="255"/>
      <c r="J496" s="256">
        <f>ROUND(I496*H496,2)</f>
        <v>0</v>
      </c>
      <c r="K496" s="252" t="s">
        <v>231</v>
      </c>
      <c r="L496" s="257"/>
      <c r="M496" s="258" t="s">
        <v>1</v>
      </c>
      <c r="N496" s="259" t="s">
        <v>42</v>
      </c>
      <c r="O496" s="72"/>
      <c r="P496" s="202">
        <f>O496*H496</f>
        <v>0</v>
      </c>
      <c r="Q496" s="202">
        <v>0.004</v>
      </c>
      <c r="R496" s="202">
        <f>Q496*H496</f>
        <v>0.004059999999999999</v>
      </c>
      <c r="S496" s="202">
        <v>0</v>
      </c>
      <c r="T496" s="203">
        <f>S496*H496</f>
        <v>0</v>
      </c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R496" s="204" t="s">
        <v>261</v>
      </c>
      <c r="AT496" s="204" t="s">
        <v>527</v>
      </c>
      <c r="AU496" s="204" t="s">
        <v>86</v>
      </c>
      <c r="AY496" s="18" t="s">
        <v>215</v>
      </c>
      <c r="BE496" s="205">
        <f>IF(N496="základní",J496,0)</f>
        <v>0</v>
      </c>
      <c r="BF496" s="205">
        <f>IF(N496="snížená",J496,0)</f>
        <v>0</v>
      </c>
      <c r="BG496" s="205">
        <f>IF(N496="zákl. přenesená",J496,0)</f>
        <v>0</v>
      </c>
      <c r="BH496" s="205">
        <f>IF(N496="sníž. přenesená",J496,0)</f>
        <v>0</v>
      </c>
      <c r="BI496" s="205">
        <f>IF(N496="nulová",J496,0)</f>
        <v>0</v>
      </c>
      <c r="BJ496" s="18" t="s">
        <v>84</v>
      </c>
      <c r="BK496" s="205">
        <f>ROUND(I496*H496,2)</f>
        <v>0</v>
      </c>
      <c r="BL496" s="18" t="s">
        <v>222</v>
      </c>
      <c r="BM496" s="204" t="s">
        <v>712</v>
      </c>
    </row>
    <row r="497" spans="2:51" s="14" customFormat="1" ht="11.25">
      <c r="B497" s="217"/>
      <c r="C497" s="218"/>
      <c r="D497" s="208" t="s">
        <v>224</v>
      </c>
      <c r="E497" s="218"/>
      <c r="F497" s="220" t="s">
        <v>713</v>
      </c>
      <c r="G497" s="218"/>
      <c r="H497" s="221">
        <v>1.015</v>
      </c>
      <c r="I497" s="222"/>
      <c r="J497" s="218"/>
      <c r="K497" s="218"/>
      <c r="L497" s="223"/>
      <c r="M497" s="224"/>
      <c r="N497" s="225"/>
      <c r="O497" s="225"/>
      <c r="P497" s="225"/>
      <c r="Q497" s="225"/>
      <c r="R497" s="225"/>
      <c r="S497" s="225"/>
      <c r="T497" s="226"/>
      <c r="AT497" s="227" t="s">
        <v>224</v>
      </c>
      <c r="AU497" s="227" t="s">
        <v>86</v>
      </c>
      <c r="AV497" s="14" t="s">
        <v>86</v>
      </c>
      <c r="AW497" s="14" t="s">
        <v>4</v>
      </c>
      <c r="AX497" s="14" t="s">
        <v>84</v>
      </c>
      <c r="AY497" s="227" t="s">
        <v>215</v>
      </c>
    </row>
    <row r="498" spans="1:65" s="2" customFormat="1" ht="24.2" customHeight="1">
      <c r="A498" s="35"/>
      <c r="B498" s="36"/>
      <c r="C498" s="193" t="s">
        <v>714</v>
      </c>
      <c r="D498" s="193" t="s">
        <v>217</v>
      </c>
      <c r="E498" s="194" t="s">
        <v>715</v>
      </c>
      <c r="F498" s="195" t="s">
        <v>716</v>
      </c>
      <c r="G498" s="196" t="s">
        <v>588</v>
      </c>
      <c r="H498" s="197">
        <v>26</v>
      </c>
      <c r="I498" s="198"/>
      <c r="J498" s="199">
        <f>ROUND(I498*H498,2)</f>
        <v>0</v>
      </c>
      <c r="K498" s="195" t="s">
        <v>231</v>
      </c>
      <c r="L498" s="40"/>
      <c r="M498" s="200" t="s">
        <v>1</v>
      </c>
      <c r="N498" s="201" t="s">
        <v>42</v>
      </c>
      <c r="O498" s="72"/>
      <c r="P498" s="202">
        <f>O498*H498</f>
        <v>0</v>
      </c>
      <c r="Q498" s="202">
        <v>0.00016</v>
      </c>
      <c r="R498" s="202">
        <f>Q498*H498</f>
        <v>0.0041600000000000005</v>
      </c>
      <c r="S498" s="202">
        <v>0</v>
      </c>
      <c r="T498" s="203">
        <f>S498*H498</f>
        <v>0</v>
      </c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R498" s="204" t="s">
        <v>222</v>
      </c>
      <c r="AT498" s="204" t="s">
        <v>217</v>
      </c>
      <c r="AU498" s="204" t="s">
        <v>86</v>
      </c>
      <c r="AY498" s="18" t="s">
        <v>215</v>
      </c>
      <c r="BE498" s="205">
        <f>IF(N498="základní",J498,0)</f>
        <v>0</v>
      </c>
      <c r="BF498" s="205">
        <f>IF(N498="snížená",J498,0)</f>
        <v>0</v>
      </c>
      <c r="BG498" s="205">
        <f>IF(N498="zákl. přenesená",J498,0)</f>
        <v>0</v>
      </c>
      <c r="BH498" s="205">
        <f>IF(N498="sníž. přenesená",J498,0)</f>
        <v>0</v>
      </c>
      <c r="BI498" s="205">
        <f>IF(N498="nulová",J498,0)</f>
        <v>0</v>
      </c>
      <c r="BJ498" s="18" t="s">
        <v>84</v>
      </c>
      <c r="BK498" s="205">
        <f>ROUND(I498*H498,2)</f>
        <v>0</v>
      </c>
      <c r="BL498" s="18" t="s">
        <v>222</v>
      </c>
      <c r="BM498" s="204" t="s">
        <v>717</v>
      </c>
    </row>
    <row r="499" spans="2:51" s="14" customFormat="1" ht="11.25">
      <c r="B499" s="217"/>
      <c r="C499" s="218"/>
      <c r="D499" s="208" t="s">
        <v>224</v>
      </c>
      <c r="E499" s="219" t="s">
        <v>1</v>
      </c>
      <c r="F499" s="220" t="s">
        <v>718</v>
      </c>
      <c r="G499" s="218"/>
      <c r="H499" s="221">
        <v>26</v>
      </c>
      <c r="I499" s="222"/>
      <c r="J499" s="218"/>
      <c r="K499" s="218"/>
      <c r="L499" s="223"/>
      <c r="M499" s="224"/>
      <c r="N499" s="225"/>
      <c r="O499" s="225"/>
      <c r="P499" s="225"/>
      <c r="Q499" s="225"/>
      <c r="R499" s="225"/>
      <c r="S499" s="225"/>
      <c r="T499" s="226"/>
      <c r="AT499" s="227" t="s">
        <v>224</v>
      </c>
      <c r="AU499" s="227" t="s">
        <v>86</v>
      </c>
      <c r="AV499" s="14" t="s">
        <v>86</v>
      </c>
      <c r="AW499" s="14" t="s">
        <v>32</v>
      </c>
      <c r="AX499" s="14" t="s">
        <v>84</v>
      </c>
      <c r="AY499" s="227" t="s">
        <v>215</v>
      </c>
    </row>
    <row r="500" spans="1:65" s="2" customFormat="1" ht="37.9" customHeight="1">
      <c r="A500" s="35"/>
      <c r="B500" s="36"/>
      <c r="C500" s="250" t="s">
        <v>719</v>
      </c>
      <c r="D500" s="250" t="s">
        <v>527</v>
      </c>
      <c r="E500" s="251" t="s">
        <v>720</v>
      </c>
      <c r="F500" s="252" t="s">
        <v>721</v>
      </c>
      <c r="G500" s="253" t="s">
        <v>588</v>
      </c>
      <c r="H500" s="254">
        <v>23.345</v>
      </c>
      <c r="I500" s="255"/>
      <c r="J500" s="256">
        <f>ROUND(I500*H500,2)</f>
        <v>0</v>
      </c>
      <c r="K500" s="252" t="s">
        <v>221</v>
      </c>
      <c r="L500" s="257"/>
      <c r="M500" s="258" t="s">
        <v>1</v>
      </c>
      <c r="N500" s="259" t="s">
        <v>42</v>
      </c>
      <c r="O500" s="72"/>
      <c r="P500" s="202">
        <f>O500*H500</f>
        <v>0</v>
      </c>
      <c r="Q500" s="202">
        <v>0.073</v>
      </c>
      <c r="R500" s="202">
        <f>Q500*H500</f>
        <v>1.7041849999999998</v>
      </c>
      <c r="S500" s="202">
        <v>0</v>
      </c>
      <c r="T500" s="203">
        <f>S500*H500</f>
        <v>0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204" t="s">
        <v>261</v>
      </c>
      <c r="AT500" s="204" t="s">
        <v>527</v>
      </c>
      <c r="AU500" s="204" t="s">
        <v>86</v>
      </c>
      <c r="AY500" s="18" t="s">
        <v>215</v>
      </c>
      <c r="BE500" s="205">
        <f>IF(N500="základní",J500,0)</f>
        <v>0</v>
      </c>
      <c r="BF500" s="205">
        <f>IF(N500="snížená",J500,0)</f>
        <v>0</v>
      </c>
      <c r="BG500" s="205">
        <f>IF(N500="zákl. přenesená",J500,0)</f>
        <v>0</v>
      </c>
      <c r="BH500" s="205">
        <f>IF(N500="sníž. přenesená",J500,0)</f>
        <v>0</v>
      </c>
      <c r="BI500" s="205">
        <f>IF(N500="nulová",J500,0)</f>
        <v>0</v>
      </c>
      <c r="BJ500" s="18" t="s">
        <v>84</v>
      </c>
      <c r="BK500" s="205">
        <f>ROUND(I500*H500,2)</f>
        <v>0</v>
      </c>
      <c r="BL500" s="18" t="s">
        <v>222</v>
      </c>
      <c r="BM500" s="204" t="s">
        <v>722</v>
      </c>
    </row>
    <row r="501" spans="2:51" s="14" customFormat="1" ht="11.25">
      <c r="B501" s="217"/>
      <c r="C501" s="218"/>
      <c r="D501" s="208" t="s">
        <v>224</v>
      </c>
      <c r="E501" s="218"/>
      <c r="F501" s="220" t="s">
        <v>723</v>
      </c>
      <c r="G501" s="218"/>
      <c r="H501" s="221">
        <v>23.345</v>
      </c>
      <c r="I501" s="222"/>
      <c r="J501" s="218"/>
      <c r="K501" s="218"/>
      <c r="L501" s="223"/>
      <c r="M501" s="224"/>
      <c r="N501" s="225"/>
      <c r="O501" s="225"/>
      <c r="P501" s="225"/>
      <c r="Q501" s="225"/>
      <c r="R501" s="225"/>
      <c r="S501" s="225"/>
      <c r="T501" s="226"/>
      <c r="AT501" s="227" t="s">
        <v>224</v>
      </c>
      <c r="AU501" s="227" t="s">
        <v>86</v>
      </c>
      <c r="AV501" s="14" t="s">
        <v>86</v>
      </c>
      <c r="AW501" s="14" t="s">
        <v>4</v>
      </c>
      <c r="AX501" s="14" t="s">
        <v>84</v>
      </c>
      <c r="AY501" s="227" t="s">
        <v>215</v>
      </c>
    </row>
    <row r="502" spans="1:65" s="2" customFormat="1" ht="37.9" customHeight="1">
      <c r="A502" s="35"/>
      <c r="B502" s="36"/>
      <c r="C502" s="250" t="s">
        <v>724</v>
      </c>
      <c r="D502" s="250" t="s">
        <v>527</v>
      </c>
      <c r="E502" s="251" t="s">
        <v>725</v>
      </c>
      <c r="F502" s="252" t="s">
        <v>726</v>
      </c>
      <c r="G502" s="253" t="s">
        <v>588</v>
      </c>
      <c r="H502" s="254">
        <v>1.015</v>
      </c>
      <c r="I502" s="255"/>
      <c r="J502" s="256">
        <f>ROUND(I502*H502,2)</f>
        <v>0</v>
      </c>
      <c r="K502" s="252" t="s">
        <v>221</v>
      </c>
      <c r="L502" s="257"/>
      <c r="M502" s="258" t="s">
        <v>1</v>
      </c>
      <c r="N502" s="259" t="s">
        <v>42</v>
      </c>
      <c r="O502" s="72"/>
      <c r="P502" s="202">
        <f>O502*H502</f>
        <v>0</v>
      </c>
      <c r="Q502" s="202">
        <v>0.086</v>
      </c>
      <c r="R502" s="202">
        <f>Q502*H502</f>
        <v>0.08728999999999998</v>
      </c>
      <c r="S502" s="202">
        <v>0</v>
      </c>
      <c r="T502" s="203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204" t="s">
        <v>261</v>
      </c>
      <c r="AT502" s="204" t="s">
        <v>527</v>
      </c>
      <c r="AU502" s="204" t="s">
        <v>86</v>
      </c>
      <c r="AY502" s="18" t="s">
        <v>215</v>
      </c>
      <c r="BE502" s="205">
        <f>IF(N502="základní",J502,0)</f>
        <v>0</v>
      </c>
      <c r="BF502" s="205">
        <f>IF(N502="snížená",J502,0)</f>
        <v>0</v>
      </c>
      <c r="BG502" s="205">
        <f>IF(N502="zákl. přenesená",J502,0)</f>
        <v>0</v>
      </c>
      <c r="BH502" s="205">
        <f>IF(N502="sníž. přenesená",J502,0)</f>
        <v>0</v>
      </c>
      <c r="BI502" s="205">
        <f>IF(N502="nulová",J502,0)</f>
        <v>0</v>
      </c>
      <c r="BJ502" s="18" t="s">
        <v>84</v>
      </c>
      <c r="BK502" s="205">
        <f>ROUND(I502*H502,2)</f>
        <v>0</v>
      </c>
      <c r="BL502" s="18" t="s">
        <v>222</v>
      </c>
      <c r="BM502" s="204" t="s">
        <v>727</v>
      </c>
    </row>
    <row r="503" spans="2:51" s="14" customFormat="1" ht="11.25">
      <c r="B503" s="217"/>
      <c r="C503" s="218"/>
      <c r="D503" s="208" t="s">
        <v>224</v>
      </c>
      <c r="E503" s="218"/>
      <c r="F503" s="220" t="s">
        <v>713</v>
      </c>
      <c r="G503" s="218"/>
      <c r="H503" s="221">
        <v>1.015</v>
      </c>
      <c r="I503" s="222"/>
      <c r="J503" s="218"/>
      <c r="K503" s="218"/>
      <c r="L503" s="223"/>
      <c r="M503" s="224"/>
      <c r="N503" s="225"/>
      <c r="O503" s="225"/>
      <c r="P503" s="225"/>
      <c r="Q503" s="225"/>
      <c r="R503" s="225"/>
      <c r="S503" s="225"/>
      <c r="T503" s="226"/>
      <c r="AT503" s="227" t="s">
        <v>224</v>
      </c>
      <c r="AU503" s="227" t="s">
        <v>86</v>
      </c>
      <c r="AV503" s="14" t="s">
        <v>86</v>
      </c>
      <c r="AW503" s="14" t="s">
        <v>4</v>
      </c>
      <c r="AX503" s="14" t="s">
        <v>84</v>
      </c>
      <c r="AY503" s="227" t="s">
        <v>215</v>
      </c>
    </row>
    <row r="504" spans="1:65" s="2" customFormat="1" ht="44.25" customHeight="1">
      <c r="A504" s="35"/>
      <c r="B504" s="36"/>
      <c r="C504" s="250" t="s">
        <v>728</v>
      </c>
      <c r="D504" s="250" t="s">
        <v>527</v>
      </c>
      <c r="E504" s="251" t="s">
        <v>729</v>
      </c>
      <c r="F504" s="252" t="s">
        <v>730</v>
      </c>
      <c r="G504" s="253" t="s">
        <v>588</v>
      </c>
      <c r="H504" s="254">
        <v>2.03</v>
      </c>
      <c r="I504" s="255"/>
      <c r="J504" s="256">
        <f>ROUND(I504*H504,2)</f>
        <v>0</v>
      </c>
      <c r="K504" s="252" t="s">
        <v>221</v>
      </c>
      <c r="L504" s="257"/>
      <c r="M504" s="258" t="s">
        <v>1</v>
      </c>
      <c r="N504" s="259" t="s">
        <v>42</v>
      </c>
      <c r="O504" s="72"/>
      <c r="P504" s="202">
        <f>O504*H504</f>
        <v>0</v>
      </c>
      <c r="Q504" s="202">
        <v>0.06</v>
      </c>
      <c r="R504" s="202">
        <f>Q504*H504</f>
        <v>0.12179999999999998</v>
      </c>
      <c r="S504" s="202">
        <v>0</v>
      </c>
      <c r="T504" s="203">
        <f>S504*H504</f>
        <v>0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204" t="s">
        <v>261</v>
      </c>
      <c r="AT504" s="204" t="s">
        <v>527</v>
      </c>
      <c r="AU504" s="204" t="s">
        <v>86</v>
      </c>
      <c r="AY504" s="18" t="s">
        <v>215</v>
      </c>
      <c r="BE504" s="205">
        <f>IF(N504="základní",J504,0)</f>
        <v>0</v>
      </c>
      <c r="BF504" s="205">
        <f>IF(N504="snížená",J504,0)</f>
        <v>0</v>
      </c>
      <c r="BG504" s="205">
        <f>IF(N504="zákl. přenesená",J504,0)</f>
        <v>0</v>
      </c>
      <c r="BH504" s="205">
        <f>IF(N504="sníž. přenesená",J504,0)</f>
        <v>0</v>
      </c>
      <c r="BI504" s="205">
        <f>IF(N504="nulová",J504,0)</f>
        <v>0</v>
      </c>
      <c r="BJ504" s="18" t="s">
        <v>84</v>
      </c>
      <c r="BK504" s="205">
        <f>ROUND(I504*H504,2)</f>
        <v>0</v>
      </c>
      <c r="BL504" s="18" t="s">
        <v>222</v>
      </c>
      <c r="BM504" s="204" t="s">
        <v>731</v>
      </c>
    </row>
    <row r="505" spans="2:51" s="14" customFormat="1" ht="11.25">
      <c r="B505" s="217"/>
      <c r="C505" s="218"/>
      <c r="D505" s="208" t="s">
        <v>224</v>
      </c>
      <c r="E505" s="218"/>
      <c r="F505" s="220" t="s">
        <v>732</v>
      </c>
      <c r="G505" s="218"/>
      <c r="H505" s="221">
        <v>2.03</v>
      </c>
      <c r="I505" s="222"/>
      <c r="J505" s="218"/>
      <c r="K505" s="218"/>
      <c r="L505" s="223"/>
      <c r="M505" s="224"/>
      <c r="N505" s="225"/>
      <c r="O505" s="225"/>
      <c r="P505" s="225"/>
      <c r="Q505" s="225"/>
      <c r="R505" s="225"/>
      <c r="S505" s="225"/>
      <c r="T505" s="226"/>
      <c r="AT505" s="227" t="s">
        <v>224</v>
      </c>
      <c r="AU505" s="227" t="s">
        <v>86</v>
      </c>
      <c r="AV505" s="14" t="s">
        <v>86</v>
      </c>
      <c r="AW505" s="14" t="s">
        <v>4</v>
      </c>
      <c r="AX505" s="14" t="s">
        <v>84</v>
      </c>
      <c r="AY505" s="227" t="s">
        <v>215</v>
      </c>
    </row>
    <row r="506" spans="1:65" s="2" customFormat="1" ht="24.2" customHeight="1">
      <c r="A506" s="35"/>
      <c r="B506" s="36"/>
      <c r="C506" s="193" t="s">
        <v>733</v>
      </c>
      <c r="D506" s="193" t="s">
        <v>217</v>
      </c>
      <c r="E506" s="194" t="s">
        <v>734</v>
      </c>
      <c r="F506" s="195" t="s">
        <v>735</v>
      </c>
      <c r="G506" s="196" t="s">
        <v>220</v>
      </c>
      <c r="H506" s="197">
        <v>3</v>
      </c>
      <c r="I506" s="198"/>
      <c r="J506" s="199">
        <f>ROUND(I506*H506,2)</f>
        <v>0</v>
      </c>
      <c r="K506" s="195" t="s">
        <v>231</v>
      </c>
      <c r="L506" s="40"/>
      <c r="M506" s="200" t="s">
        <v>1</v>
      </c>
      <c r="N506" s="201" t="s">
        <v>42</v>
      </c>
      <c r="O506" s="72"/>
      <c r="P506" s="202">
        <f>O506*H506</f>
        <v>0</v>
      </c>
      <c r="Q506" s="202">
        <v>0</v>
      </c>
      <c r="R506" s="202">
        <f>Q506*H506</f>
        <v>0</v>
      </c>
      <c r="S506" s="202">
        <v>0</v>
      </c>
      <c r="T506" s="203">
        <f>S506*H506</f>
        <v>0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R506" s="204" t="s">
        <v>222</v>
      </c>
      <c r="AT506" s="204" t="s">
        <v>217</v>
      </c>
      <c r="AU506" s="204" t="s">
        <v>86</v>
      </c>
      <c r="AY506" s="18" t="s">
        <v>215</v>
      </c>
      <c r="BE506" s="205">
        <f>IF(N506="základní",J506,0)</f>
        <v>0</v>
      </c>
      <c r="BF506" s="205">
        <f>IF(N506="snížená",J506,0)</f>
        <v>0</v>
      </c>
      <c r="BG506" s="205">
        <f>IF(N506="zákl. přenesená",J506,0)</f>
        <v>0</v>
      </c>
      <c r="BH506" s="205">
        <f>IF(N506="sníž. přenesená",J506,0)</f>
        <v>0</v>
      </c>
      <c r="BI506" s="205">
        <f>IF(N506="nulová",J506,0)</f>
        <v>0</v>
      </c>
      <c r="BJ506" s="18" t="s">
        <v>84</v>
      </c>
      <c r="BK506" s="205">
        <f>ROUND(I506*H506,2)</f>
        <v>0</v>
      </c>
      <c r="BL506" s="18" t="s">
        <v>222</v>
      </c>
      <c r="BM506" s="204" t="s">
        <v>736</v>
      </c>
    </row>
    <row r="507" spans="2:51" s="13" customFormat="1" ht="11.25">
      <c r="B507" s="206"/>
      <c r="C507" s="207"/>
      <c r="D507" s="208" t="s">
        <v>224</v>
      </c>
      <c r="E507" s="209" t="s">
        <v>1</v>
      </c>
      <c r="F507" s="210" t="s">
        <v>664</v>
      </c>
      <c r="G507" s="207"/>
      <c r="H507" s="209" t="s">
        <v>1</v>
      </c>
      <c r="I507" s="211"/>
      <c r="J507" s="207"/>
      <c r="K507" s="207"/>
      <c r="L507" s="212"/>
      <c r="M507" s="213"/>
      <c r="N507" s="214"/>
      <c r="O507" s="214"/>
      <c r="P507" s="214"/>
      <c r="Q507" s="214"/>
      <c r="R507" s="214"/>
      <c r="S507" s="214"/>
      <c r="T507" s="215"/>
      <c r="AT507" s="216" t="s">
        <v>224</v>
      </c>
      <c r="AU507" s="216" t="s">
        <v>86</v>
      </c>
      <c r="AV507" s="13" t="s">
        <v>84</v>
      </c>
      <c r="AW507" s="13" t="s">
        <v>32</v>
      </c>
      <c r="AX507" s="13" t="s">
        <v>77</v>
      </c>
      <c r="AY507" s="216" t="s">
        <v>215</v>
      </c>
    </row>
    <row r="508" spans="2:51" s="14" customFormat="1" ht="11.25">
      <c r="B508" s="217"/>
      <c r="C508" s="218"/>
      <c r="D508" s="208" t="s">
        <v>224</v>
      </c>
      <c r="E508" s="219" t="s">
        <v>1</v>
      </c>
      <c r="F508" s="220" t="s">
        <v>737</v>
      </c>
      <c r="G508" s="218"/>
      <c r="H508" s="221">
        <v>5</v>
      </c>
      <c r="I508" s="222"/>
      <c r="J508" s="218"/>
      <c r="K508" s="218"/>
      <c r="L508" s="223"/>
      <c r="M508" s="224"/>
      <c r="N508" s="225"/>
      <c r="O508" s="225"/>
      <c r="P508" s="225"/>
      <c r="Q508" s="225"/>
      <c r="R508" s="225"/>
      <c r="S508" s="225"/>
      <c r="T508" s="226"/>
      <c r="AT508" s="227" t="s">
        <v>224</v>
      </c>
      <c r="AU508" s="227" t="s">
        <v>86</v>
      </c>
      <c r="AV508" s="14" t="s">
        <v>86</v>
      </c>
      <c r="AW508" s="14" t="s">
        <v>32</v>
      </c>
      <c r="AX508" s="14" t="s">
        <v>77</v>
      </c>
      <c r="AY508" s="227" t="s">
        <v>215</v>
      </c>
    </row>
    <row r="509" spans="2:51" s="15" customFormat="1" ht="11.25">
      <c r="B509" s="228"/>
      <c r="C509" s="229"/>
      <c r="D509" s="208" t="s">
        <v>224</v>
      </c>
      <c r="E509" s="230" t="s">
        <v>1</v>
      </c>
      <c r="F509" s="231" t="s">
        <v>227</v>
      </c>
      <c r="G509" s="229"/>
      <c r="H509" s="232">
        <v>5</v>
      </c>
      <c r="I509" s="233"/>
      <c r="J509" s="229"/>
      <c r="K509" s="229"/>
      <c r="L509" s="234"/>
      <c r="M509" s="235"/>
      <c r="N509" s="236"/>
      <c r="O509" s="236"/>
      <c r="P509" s="236"/>
      <c r="Q509" s="236"/>
      <c r="R509" s="236"/>
      <c r="S509" s="236"/>
      <c r="T509" s="237"/>
      <c r="AT509" s="238" t="s">
        <v>224</v>
      </c>
      <c r="AU509" s="238" t="s">
        <v>86</v>
      </c>
      <c r="AV509" s="15" t="s">
        <v>222</v>
      </c>
      <c r="AW509" s="15" t="s">
        <v>32</v>
      </c>
      <c r="AX509" s="15" t="s">
        <v>77</v>
      </c>
      <c r="AY509" s="238" t="s">
        <v>215</v>
      </c>
    </row>
    <row r="510" spans="2:51" s="13" customFormat="1" ht="11.25">
      <c r="B510" s="206"/>
      <c r="C510" s="207"/>
      <c r="D510" s="208" t="s">
        <v>224</v>
      </c>
      <c r="E510" s="209" t="s">
        <v>1</v>
      </c>
      <c r="F510" s="210" t="s">
        <v>669</v>
      </c>
      <c r="G510" s="207"/>
      <c r="H510" s="209" t="s">
        <v>1</v>
      </c>
      <c r="I510" s="211"/>
      <c r="J510" s="207"/>
      <c r="K510" s="207"/>
      <c r="L510" s="212"/>
      <c r="M510" s="213"/>
      <c r="N510" s="214"/>
      <c r="O510" s="214"/>
      <c r="P510" s="214"/>
      <c r="Q510" s="214"/>
      <c r="R510" s="214"/>
      <c r="S510" s="214"/>
      <c r="T510" s="215"/>
      <c r="AT510" s="216" t="s">
        <v>224</v>
      </c>
      <c r="AU510" s="216" t="s">
        <v>86</v>
      </c>
      <c r="AV510" s="13" t="s">
        <v>84</v>
      </c>
      <c r="AW510" s="13" t="s">
        <v>32</v>
      </c>
      <c r="AX510" s="13" t="s">
        <v>77</v>
      </c>
      <c r="AY510" s="216" t="s">
        <v>215</v>
      </c>
    </row>
    <row r="511" spans="2:51" s="14" customFormat="1" ht="11.25">
      <c r="B511" s="217"/>
      <c r="C511" s="218"/>
      <c r="D511" s="208" t="s">
        <v>224</v>
      </c>
      <c r="E511" s="219" t="s">
        <v>1</v>
      </c>
      <c r="F511" s="220" t="s">
        <v>738</v>
      </c>
      <c r="G511" s="218"/>
      <c r="H511" s="221">
        <v>2.417</v>
      </c>
      <c r="I511" s="222"/>
      <c r="J511" s="218"/>
      <c r="K511" s="218"/>
      <c r="L511" s="223"/>
      <c r="M511" s="224"/>
      <c r="N511" s="225"/>
      <c r="O511" s="225"/>
      <c r="P511" s="225"/>
      <c r="Q511" s="225"/>
      <c r="R511" s="225"/>
      <c r="S511" s="225"/>
      <c r="T511" s="226"/>
      <c r="AT511" s="227" t="s">
        <v>224</v>
      </c>
      <c r="AU511" s="227" t="s">
        <v>86</v>
      </c>
      <c r="AV511" s="14" t="s">
        <v>86</v>
      </c>
      <c r="AW511" s="14" t="s">
        <v>32</v>
      </c>
      <c r="AX511" s="14" t="s">
        <v>77</v>
      </c>
      <c r="AY511" s="227" t="s">
        <v>215</v>
      </c>
    </row>
    <row r="512" spans="2:51" s="15" customFormat="1" ht="11.25">
      <c r="B512" s="228"/>
      <c r="C512" s="229"/>
      <c r="D512" s="208" t="s">
        <v>224</v>
      </c>
      <c r="E512" s="230" t="s">
        <v>155</v>
      </c>
      <c r="F512" s="231" t="s">
        <v>227</v>
      </c>
      <c r="G512" s="229"/>
      <c r="H512" s="232">
        <v>2.417</v>
      </c>
      <c r="I512" s="233"/>
      <c r="J512" s="229"/>
      <c r="K512" s="229"/>
      <c r="L512" s="234"/>
      <c r="M512" s="235"/>
      <c r="N512" s="236"/>
      <c r="O512" s="236"/>
      <c r="P512" s="236"/>
      <c r="Q512" s="236"/>
      <c r="R512" s="236"/>
      <c r="S512" s="236"/>
      <c r="T512" s="237"/>
      <c r="AT512" s="238" t="s">
        <v>224</v>
      </c>
      <c r="AU512" s="238" t="s">
        <v>86</v>
      </c>
      <c r="AV512" s="15" t="s">
        <v>222</v>
      </c>
      <c r="AW512" s="15" t="s">
        <v>32</v>
      </c>
      <c r="AX512" s="15" t="s">
        <v>77</v>
      </c>
      <c r="AY512" s="238" t="s">
        <v>215</v>
      </c>
    </row>
    <row r="513" spans="2:51" s="13" customFormat="1" ht="11.25">
      <c r="B513" s="206"/>
      <c r="C513" s="207"/>
      <c r="D513" s="208" t="s">
        <v>224</v>
      </c>
      <c r="E513" s="209" t="s">
        <v>1</v>
      </c>
      <c r="F513" s="210" t="s">
        <v>674</v>
      </c>
      <c r="G513" s="207"/>
      <c r="H513" s="209" t="s">
        <v>1</v>
      </c>
      <c r="I513" s="211"/>
      <c r="J513" s="207"/>
      <c r="K513" s="207"/>
      <c r="L513" s="212"/>
      <c r="M513" s="213"/>
      <c r="N513" s="214"/>
      <c r="O513" s="214"/>
      <c r="P513" s="214"/>
      <c r="Q513" s="214"/>
      <c r="R513" s="214"/>
      <c r="S513" s="214"/>
      <c r="T513" s="215"/>
      <c r="AT513" s="216" t="s">
        <v>224</v>
      </c>
      <c r="AU513" s="216" t="s">
        <v>86</v>
      </c>
      <c r="AV513" s="13" t="s">
        <v>84</v>
      </c>
      <c r="AW513" s="13" t="s">
        <v>32</v>
      </c>
      <c r="AX513" s="13" t="s">
        <v>77</v>
      </c>
      <c r="AY513" s="216" t="s">
        <v>215</v>
      </c>
    </row>
    <row r="514" spans="2:51" s="14" customFormat="1" ht="11.25">
      <c r="B514" s="217"/>
      <c r="C514" s="218"/>
      <c r="D514" s="208" t="s">
        <v>224</v>
      </c>
      <c r="E514" s="219" t="s">
        <v>1</v>
      </c>
      <c r="F514" s="220" t="s">
        <v>739</v>
      </c>
      <c r="G514" s="218"/>
      <c r="H514" s="221">
        <v>3</v>
      </c>
      <c r="I514" s="222"/>
      <c r="J514" s="218"/>
      <c r="K514" s="218"/>
      <c r="L514" s="223"/>
      <c r="M514" s="224"/>
      <c r="N514" s="225"/>
      <c r="O514" s="225"/>
      <c r="P514" s="225"/>
      <c r="Q514" s="225"/>
      <c r="R514" s="225"/>
      <c r="S514" s="225"/>
      <c r="T514" s="226"/>
      <c r="AT514" s="227" t="s">
        <v>224</v>
      </c>
      <c r="AU514" s="227" t="s">
        <v>86</v>
      </c>
      <c r="AV514" s="14" t="s">
        <v>86</v>
      </c>
      <c r="AW514" s="14" t="s">
        <v>32</v>
      </c>
      <c r="AX514" s="14" t="s">
        <v>77</v>
      </c>
      <c r="AY514" s="227" t="s">
        <v>215</v>
      </c>
    </row>
    <row r="515" spans="2:51" s="15" customFormat="1" ht="11.25">
      <c r="B515" s="228"/>
      <c r="C515" s="229"/>
      <c r="D515" s="208" t="s">
        <v>224</v>
      </c>
      <c r="E515" s="230" t="s">
        <v>158</v>
      </c>
      <c r="F515" s="231" t="s">
        <v>227</v>
      </c>
      <c r="G515" s="229"/>
      <c r="H515" s="232">
        <v>3</v>
      </c>
      <c r="I515" s="233"/>
      <c r="J515" s="229"/>
      <c r="K515" s="229"/>
      <c r="L515" s="234"/>
      <c r="M515" s="235"/>
      <c r="N515" s="236"/>
      <c r="O515" s="236"/>
      <c r="P515" s="236"/>
      <c r="Q515" s="236"/>
      <c r="R515" s="236"/>
      <c r="S515" s="236"/>
      <c r="T515" s="237"/>
      <c r="AT515" s="238" t="s">
        <v>224</v>
      </c>
      <c r="AU515" s="238" t="s">
        <v>86</v>
      </c>
      <c r="AV515" s="15" t="s">
        <v>222</v>
      </c>
      <c r="AW515" s="15" t="s">
        <v>32</v>
      </c>
      <c r="AX515" s="15" t="s">
        <v>84</v>
      </c>
      <c r="AY515" s="238" t="s">
        <v>215</v>
      </c>
    </row>
    <row r="516" spans="1:65" s="2" customFormat="1" ht="33" customHeight="1">
      <c r="A516" s="35"/>
      <c r="B516" s="36"/>
      <c r="C516" s="250" t="s">
        <v>740</v>
      </c>
      <c r="D516" s="250" t="s">
        <v>527</v>
      </c>
      <c r="E516" s="251" t="s">
        <v>741</v>
      </c>
      <c r="F516" s="252" t="s">
        <v>742</v>
      </c>
      <c r="G516" s="253" t="s">
        <v>220</v>
      </c>
      <c r="H516" s="254">
        <v>3.03</v>
      </c>
      <c r="I516" s="255"/>
      <c r="J516" s="256">
        <f>ROUND(I516*H516,2)</f>
        <v>0</v>
      </c>
      <c r="K516" s="252" t="s">
        <v>221</v>
      </c>
      <c r="L516" s="257"/>
      <c r="M516" s="258" t="s">
        <v>1</v>
      </c>
      <c r="N516" s="259" t="s">
        <v>42</v>
      </c>
      <c r="O516" s="72"/>
      <c r="P516" s="202">
        <f>O516*H516</f>
        <v>0</v>
      </c>
      <c r="Q516" s="202">
        <v>0.03387</v>
      </c>
      <c r="R516" s="202">
        <f>Q516*H516</f>
        <v>0.10262609999999998</v>
      </c>
      <c r="S516" s="202">
        <v>0</v>
      </c>
      <c r="T516" s="203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204" t="s">
        <v>261</v>
      </c>
      <c r="AT516" s="204" t="s">
        <v>527</v>
      </c>
      <c r="AU516" s="204" t="s">
        <v>86</v>
      </c>
      <c r="AY516" s="18" t="s">
        <v>215</v>
      </c>
      <c r="BE516" s="205">
        <f>IF(N516="základní",J516,0)</f>
        <v>0</v>
      </c>
      <c r="BF516" s="205">
        <f>IF(N516="snížená",J516,0)</f>
        <v>0</v>
      </c>
      <c r="BG516" s="205">
        <f>IF(N516="zákl. přenesená",J516,0)</f>
        <v>0</v>
      </c>
      <c r="BH516" s="205">
        <f>IF(N516="sníž. přenesená",J516,0)</f>
        <v>0</v>
      </c>
      <c r="BI516" s="205">
        <f>IF(N516="nulová",J516,0)</f>
        <v>0</v>
      </c>
      <c r="BJ516" s="18" t="s">
        <v>84</v>
      </c>
      <c r="BK516" s="205">
        <f>ROUND(I516*H516,2)</f>
        <v>0</v>
      </c>
      <c r="BL516" s="18" t="s">
        <v>222</v>
      </c>
      <c r="BM516" s="204" t="s">
        <v>743</v>
      </c>
    </row>
    <row r="517" spans="2:51" s="14" customFormat="1" ht="11.25">
      <c r="B517" s="217"/>
      <c r="C517" s="218"/>
      <c r="D517" s="208" t="s">
        <v>224</v>
      </c>
      <c r="E517" s="219" t="s">
        <v>1</v>
      </c>
      <c r="F517" s="220" t="s">
        <v>744</v>
      </c>
      <c r="G517" s="218"/>
      <c r="H517" s="221">
        <v>3.03</v>
      </c>
      <c r="I517" s="222"/>
      <c r="J517" s="218"/>
      <c r="K517" s="218"/>
      <c r="L517" s="223"/>
      <c r="M517" s="224"/>
      <c r="N517" s="225"/>
      <c r="O517" s="225"/>
      <c r="P517" s="225"/>
      <c r="Q517" s="225"/>
      <c r="R517" s="225"/>
      <c r="S517" s="225"/>
      <c r="T517" s="226"/>
      <c r="AT517" s="227" t="s">
        <v>224</v>
      </c>
      <c r="AU517" s="227" t="s">
        <v>86</v>
      </c>
      <c r="AV517" s="14" t="s">
        <v>86</v>
      </c>
      <c r="AW517" s="14" t="s">
        <v>32</v>
      </c>
      <c r="AX517" s="14" t="s">
        <v>84</v>
      </c>
      <c r="AY517" s="227" t="s">
        <v>215</v>
      </c>
    </row>
    <row r="518" spans="1:65" s="2" customFormat="1" ht="24.2" customHeight="1">
      <c r="A518" s="35"/>
      <c r="B518" s="36"/>
      <c r="C518" s="193" t="s">
        <v>745</v>
      </c>
      <c r="D518" s="193" t="s">
        <v>217</v>
      </c>
      <c r="E518" s="194" t="s">
        <v>746</v>
      </c>
      <c r="F518" s="195" t="s">
        <v>747</v>
      </c>
      <c r="G518" s="196" t="s">
        <v>588</v>
      </c>
      <c r="H518" s="197">
        <v>16</v>
      </c>
      <c r="I518" s="198"/>
      <c r="J518" s="199">
        <f>ROUND(I518*H518,2)</f>
        <v>0</v>
      </c>
      <c r="K518" s="195" t="s">
        <v>231</v>
      </c>
      <c r="L518" s="40"/>
      <c r="M518" s="200" t="s">
        <v>1</v>
      </c>
      <c r="N518" s="201" t="s">
        <v>42</v>
      </c>
      <c r="O518" s="72"/>
      <c r="P518" s="202">
        <f>O518*H518</f>
        <v>0</v>
      </c>
      <c r="Q518" s="202">
        <v>0.02854</v>
      </c>
      <c r="R518" s="202">
        <f>Q518*H518</f>
        <v>0.45664</v>
      </c>
      <c r="S518" s="202">
        <v>0</v>
      </c>
      <c r="T518" s="203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204" t="s">
        <v>222</v>
      </c>
      <c r="AT518" s="204" t="s">
        <v>217</v>
      </c>
      <c r="AU518" s="204" t="s">
        <v>86</v>
      </c>
      <c r="AY518" s="18" t="s">
        <v>215</v>
      </c>
      <c r="BE518" s="205">
        <f>IF(N518="základní",J518,0)</f>
        <v>0</v>
      </c>
      <c r="BF518" s="205">
        <f>IF(N518="snížená",J518,0)</f>
        <v>0</v>
      </c>
      <c r="BG518" s="205">
        <f>IF(N518="zákl. přenesená",J518,0)</f>
        <v>0</v>
      </c>
      <c r="BH518" s="205">
        <f>IF(N518="sníž. přenesená",J518,0)</f>
        <v>0</v>
      </c>
      <c r="BI518" s="205">
        <f>IF(N518="nulová",J518,0)</f>
        <v>0</v>
      </c>
      <c r="BJ518" s="18" t="s">
        <v>84</v>
      </c>
      <c r="BK518" s="205">
        <f>ROUND(I518*H518,2)</f>
        <v>0</v>
      </c>
      <c r="BL518" s="18" t="s">
        <v>222</v>
      </c>
      <c r="BM518" s="204" t="s">
        <v>748</v>
      </c>
    </row>
    <row r="519" spans="1:65" s="2" customFormat="1" ht="21.75" customHeight="1">
      <c r="A519" s="35"/>
      <c r="B519" s="36"/>
      <c r="C519" s="250" t="s">
        <v>749</v>
      </c>
      <c r="D519" s="250" t="s">
        <v>527</v>
      </c>
      <c r="E519" s="251" t="s">
        <v>750</v>
      </c>
      <c r="F519" s="252" t="s">
        <v>751</v>
      </c>
      <c r="G519" s="253" t="s">
        <v>588</v>
      </c>
      <c r="H519" s="254">
        <v>16.16</v>
      </c>
      <c r="I519" s="255"/>
      <c r="J519" s="256">
        <f>ROUND(I519*H519,2)</f>
        <v>0</v>
      </c>
      <c r="K519" s="252" t="s">
        <v>221</v>
      </c>
      <c r="L519" s="257"/>
      <c r="M519" s="258" t="s">
        <v>1</v>
      </c>
      <c r="N519" s="259" t="s">
        <v>42</v>
      </c>
      <c r="O519" s="72"/>
      <c r="P519" s="202">
        <f>O519*H519</f>
        <v>0</v>
      </c>
      <c r="Q519" s="202">
        <v>1.6</v>
      </c>
      <c r="R519" s="202">
        <f>Q519*H519</f>
        <v>25.856</v>
      </c>
      <c r="S519" s="202">
        <v>0</v>
      </c>
      <c r="T519" s="203">
        <f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204" t="s">
        <v>261</v>
      </c>
      <c r="AT519" s="204" t="s">
        <v>527</v>
      </c>
      <c r="AU519" s="204" t="s">
        <v>86</v>
      </c>
      <c r="AY519" s="18" t="s">
        <v>215</v>
      </c>
      <c r="BE519" s="205">
        <f>IF(N519="základní",J519,0)</f>
        <v>0</v>
      </c>
      <c r="BF519" s="205">
        <f>IF(N519="snížená",J519,0)</f>
        <v>0</v>
      </c>
      <c r="BG519" s="205">
        <f>IF(N519="zákl. přenesená",J519,0)</f>
        <v>0</v>
      </c>
      <c r="BH519" s="205">
        <f>IF(N519="sníž. přenesená",J519,0)</f>
        <v>0</v>
      </c>
      <c r="BI519" s="205">
        <f>IF(N519="nulová",J519,0)</f>
        <v>0</v>
      </c>
      <c r="BJ519" s="18" t="s">
        <v>84</v>
      </c>
      <c r="BK519" s="205">
        <f>ROUND(I519*H519,2)</f>
        <v>0</v>
      </c>
      <c r="BL519" s="18" t="s">
        <v>222</v>
      </c>
      <c r="BM519" s="204" t="s">
        <v>752</v>
      </c>
    </row>
    <row r="520" spans="2:51" s="14" customFormat="1" ht="11.25">
      <c r="B520" s="217"/>
      <c r="C520" s="218"/>
      <c r="D520" s="208" t="s">
        <v>224</v>
      </c>
      <c r="E520" s="218"/>
      <c r="F520" s="220" t="s">
        <v>753</v>
      </c>
      <c r="G520" s="218"/>
      <c r="H520" s="221">
        <v>16.16</v>
      </c>
      <c r="I520" s="222"/>
      <c r="J520" s="218"/>
      <c r="K520" s="218"/>
      <c r="L520" s="223"/>
      <c r="M520" s="224"/>
      <c r="N520" s="225"/>
      <c r="O520" s="225"/>
      <c r="P520" s="225"/>
      <c r="Q520" s="225"/>
      <c r="R520" s="225"/>
      <c r="S520" s="225"/>
      <c r="T520" s="226"/>
      <c r="AT520" s="227" t="s">
        <v>224</v>
      </c>
      <c r="AU520" s="227" t="s">
        <v>86</v>
      </c>
      <c r="AV520" s="14" t="s">
        <v>86</v>
      </c>
      <c r="AW520" s="14" t="s">
        <v>4</v>
      </c>
      <c r="AX520" s="14" t="s">
        <v>84</v>
      </c>
      <c r="AY520" s="227" t="s">
        <v>215</v>
      </c>
    </row>
    <row r="521" spans="1:65" s="2" customFormat="1" ht="24.2" customHeight="1">
      <c r="A521" s="35"/>
      <c r="B521" s="36"/>
      <c r="C521" s="193" t="s">
        <v>754</v>
      </c>
      <c r="D521" s="193" t="s">
        <v>217</v>
      </c>
      <c r="E521" s="194" t="s">
        <v>755</v>
      </c>
      <c r="F521" s="195" t="s">
        <v>756</v>
      </c>
      <c r="G521" s="196" t="s">
        <v>588</v>
      </c>
      <c r="H521" s="197">
        <v>37</v>
      </c>
      <c r="I521" s="198"/>
      <c r="J521" s="199">
        <f>ROUND(I521*H521,2)</f>
        <v>0</v>
      </c>
      <c r="K521" s="195" t="s">
        <v>231</v>
      </c>
      <c r="L521" s="40"/>
      <c r="M521" s="200" t="s">
        <v>1</v>
      </c>
      <c r="N521" s="201" t="s">
        <v>42</v>
      </c>
      <c r="O521" s="72"/>
      <c r="P521" s="202">
        <f>O521*H521</f>
        <v>0</v>
      </c>
      <c r="Q521" s="202">
        <v>0.01019</v>
      </c>
      <c r="R521" s="202">
        <f>Q521*H521</f>
        <v>0.37703</v>
      </c>
      <c r="S521" s="202">
        <v>0</v>
      </c>
      <c r="T521" s="203">
        <f>S521*H521</f>
        <v>0</v>
      </c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R521" s="204" t="s">
        <v>222</v>
      </c>
      <c r="AT521" s="204" t="s">
        <v>217</v>
      </c>
      <c r="AU521" s="204" t="s">
        <v>86</v>
      </c>
      <c r="AY521" s="18" t="s">
        <v>215</v>
      </c>
      <c r="BE521" s="205">
        <f>IF(N521="základní",J521,0)</f>
        <v>0</v>
      </c>
      <c r="BF521" s="205">
        <f>IF(N521="snížená",J521,0)</f>
        <v>0</v>
      </c>
      <c r="BG521" s="205">
        <f>IF(N521="zákl. přenesená",J521,0)</f>
        <v>0</v>
      </c>
      <c r="BH521" s="205">
        <f>IF(N521="sníž. přenesená",J521,0)</f>
        <v>0</v>
      </c>
      <c r="BI521" s="205">
        <f>IF(N521="nulová",J521,0)</f>
        <v>0</v>
      </c>
      <c r="BJ521" s="18" t="s">
        <v>84</v>
      </c>
      <c r="BK521" s="205">
        <f>ROUND(I521*H521,2)</f>
        <v>0</v>
      </c>
      <c r="BL521" s="18" t="s">
        <v>222</v>
      </c>
      <c r="BM521" s="204" t="s">
        <v>757</v>
      </c>
    </row>
    <row r="522" spans="1:65" s="2" customFormat="1" ht="16.5" customHeight="1">
      <c r="A522" s="35"/>
      <c r="B522" s="36"/>
      <c r="C522" s="250" t="s">
        <v>758</v>
      </c>
      <c r="D522" s="250" t="s">
        <v>527</v>
      </c>
      <c r="E522" s="251" t="s">
        <v>759</v>
      </c>
      <c r="F522" s="252" t="s">
        <v>760</v>
      </c>
      <c r="G522" s="253" t="s">
        <v>588</v>
      </c>
      <c r="H522" s="254">
        <v>7.07</v>
      </c>
      <c r="I522" s="255"/>
      <c r="J522" s="256">
        <f>ROUND(I522*H522,2)</f>
        <v>0</v>
      </c>
      <c r="K522" s="252" t="s">
        <v>221</v>
      </c>
      <c r="L522" s="257"/>
      <c r="M522" s="258" t="s">
        <v>1</v>
      </c>
      <c r="N522" s="259" t="s">
        <v>42</v>
      </c>
      <c r="O522" s="72"/>
      <c r="P522" s="202">
        <f>O522*H522</f>
        <v>0</v>
      </c>
      <c r="Q522" s="202">
        <v>0.25</v>
      </c>
      <c r="R522" s="202">
        <f>Q522*H522</f>
        <v>1.7675</v>
      </c>
      <c r="S522" s="202">
        <v>0</v>
      </c>
      <c r="T522" s="203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204" t="s">
        <v>261</v>
      </c>
      <c r="AT522" s="204" t="s">
        <v>527</v>
      </c>
      <c r="AU522" s="204" t="s">
        <v>86</v>
      </c>
      <c r="AY522" s="18" t="s">
        <v>215</v>
      </c>
      <c r="BE522" s="205">
        <f>IF(N522="základní",J522,0)</f>
        <v>0</v>
      </c>
      <c r="BF522" s="205">
        <f>IF(N522="snížená",J522,0)</f>
        <v>0</v>
      </c>
      <c r="BG522" s="205">
        <f>IF(N522="zákl. přenesená",J522,0)</f>
        <v>0</v>
      </c>
      <c r="BH522" s="205">
        <f>IF(N522="sníž. přenesená",J522,0)</f>
        <v>0</v>
      </c>
      <c r="BI522" s="205">
        <f>IF(N522="nulová",J522,0)</f>
        <v>0</v>
      </c>
      <c r="BJ522" s="18" t="s">
        <v>84</v>
      </c>
      <c r="BK522" s="205">
        <f>ROUND(I522*H522,2)</f>
        <v>0</v>
      </c>
      <c r="BL522" s="18" t="s">
        <v>222</v>
      </c>
      <c r="BM522" s="204" t="s">
        <v>761</v>
      </c>
    </row>
    <row r="523" spans="2:51" s="14" customFormat="1" ht="11.25">
      <c r="B523" s="217"/>
      <c r="C523" s="218"/>
      <c r="D523" s="208" t="s">
        <v>224</v>
      </c>
      <c r="E523" s="218"/>
      <c r="F523" s="220" t="s">
        <v>762</v>
      </c>
      <c r="G523" s="218"/>
      <c r="H523" s="221">
        <v>7.07</v>
      </c>
      <c r="I523" s="222"/>
      <c r="J523" s="218"/>
      <c r="K523" s="218"/>
      <c r="L523" s="223"/>
      <c r="M523" s="224"/>
      <c r="N523" s="225"/>
      <c r="O523" s="225"/>
      <c r="P523" s="225"/>
      <c r="Q523" s="225"/>
      <c r="R523" s="225"/>
      <c r="S523" s="225"/>
      <c r="T523" s="226"/>
      <c r="AT523" s="227" t="s">
        <v>224</v>
      </c>
      <c r="AU523" s="227" t="s">
        <v>86</v>
      </c>
      <c r="AV523" s="14" t="s">
        <v>86</v>
      </c>
      <c r="AW523" s="14" t="s">
        <v>4</v>
      </c>
      <c r="AX523" s="14" t="s">
        <v>84</v>
      </c>
      <c r="AY523" s="227" t="s">
        <v>215</v>
      </c>
    </row>
    <row r="524" spans="1:65" s="2" customFormat="1" ht="16.5" customHeight="1">
      <c r="A524" s="35"/>
      <c r="B524" s="36"/>
      <c r="C524" s="250" t="s">
        <v>763</v>
      </c>
      <c r="D524" s="250" t="s">
        <v>527</v>
      </c>
      <c r="E524" s="251" t="s">
        <v>764</v>
      </c>
      <c r="F524" s="252" t="s">
        <v>765</v>
      </c>
      <c r="G524" s="253" t="s">
        <v>588</v>
      </c>
      <c r="H524" s="254">
        <v>9.09</v>
      </c>
      <c r="I524" s="255"/>
      <c r="J524" s="256">
        <f>ROUND(I524*H524,2)</f>
        <v>0</v>
      </c>
      <c r="K524" s="252" t="s">
        <v>221</v>
      </c>
      <c r="L524" s="257"/>
      <c r="M524" s="258" t="s">
        <v>1</v>
      </c>
      <c r="N524" s="259" t="s">
        <v>42</v>
      </c>
      <c r="O524" s="72"/>
      <c r="P524" s="202">
        <f>O524*H524</f>
        <v>0</v>
      </c>
      <c r="Q524" s="202">
        <v>0.5</v>
      </c>
      <c r="R524" s="202">
        <f>Q524*H524</f>
        <v>4.545</v>
      </c>
      <c r="S524" s="202">
        <v>0</v>
      </c>
      <c r="T524" s="203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204" t="s">
        <v>261</v>
      </c>
      <c r="AT524" s="204" t="s">
        <v>527</v>
      </c>
      <c r="AU524" s="204" t="s">
        <v>86</v>
      </c>
      <c r="AY524" s="18" t="s">
        <v>215</v>
      </c>
      <c r="BE524" s="205">
        <f>IF(N524="základní",J524,0)</f>
        <v>0</v>
      </c>
      <c r="BF524" s="205">
        <f>IF(N524="snížená",J524,0)</f>
        <v>0</v>
      </c>
      <c r="BG524" s="205">
        <f>IF(N524="zákl. přenesená",J524,0)</f>
        <v>0</v>
      </c>
      <c r="BH524" s="205">
        <f>IF(N524="sníž. přenesená",J524,0)</f>
        <v>0</v>
      </c>
      <c r="BI524" s="205">
        <f>IF(N524="nulová",J524,0)</f>
        <v>0</v>
      </c>
      <c r="BJ524" s="18" t="s">
        <v>84</v>
      </c>
      <c r="BK524" s="205">
        <f>ROUND(I524*H524,2)</f>
        <v>0</v>
      </c>
      <c r="BL524" s="18" t="s">
        <v>222</v>
      </c>
      <c r="BM524" s="204" t="s">
        <v>766</v>
      </c>
    </row>
    <row r="525" spans="2:51" s="14" customFormat="1" ht="11.25">
      <c r="B525" s="217"/>
      <c r="C525" s="218"/>
      <c r="D525" s="208" t="s">
        <v>224</v>
      </c>
      <c r="E525" s="218"/>
      <c r="F525" s="220" t="s">
        <v>767</v>
      </c>
      <c r="G525" s="218"/>
      <c r="H525" s="221">
        <v>9.09</v>
      </c>
      <c r="I525" s="222"/>
      <c r="J525" s="218"/>
      <c r="K525" s="218"/>
      <c r="L525" s="223"/>
      <c r="M525" s="224"/>
      <c r="N525" s="225"/>
      <c r="O525" s="225"/>
      <c r="P525" s="225"/>
      <c r="Q525" s="225"/>
      <c r="R525" s="225"/>
      <c r="S525" s="225"/>
      <c r="T525" s="226"/>
      <c r="AT525" s="227" t="s">
        <v>224</v>
      </c>
      <c r="AU525" s="227" t="s">
        <v>86</v>
      </c>
      <c r="AV525" s="14" t="s">
        <v>86</v>
      </c>
      <c r="AW525" s="14" t="s">
        <v>4</v>
      </c>
      <c r="AX525" s="14" t="s">
        <v>84</v>
      </c>
      <c r="AY525" s="227" t="s">
        <v>215</v>
      </c>
    </row>
    <row r="526" spans="1:65" s="2" customFormat="1" ht="16.5" customHeight="1">
      <c r="A526" s="35"/>
      <c r="B526" s="36"/>
      <c r="C526" s="250" t="s">
        <v>768</v>
      </c>
      <c r="D526" s="250" t="s">
        <v>527</v>
      </c>
      <c r="E526" s="251" t="s">
        <v>769</v>
      </c>
      <c r="F526" s="252" t="s">
        <v>770</v>
      </c>
      <c r="G526" s="253" t="s">
        <v>588</v>
      </c>
      <c r="H526" s="254">
        <v>21.21</v>
      </c>
      <c r="I526" s="255"/>
      <c r="J526" s="256">
        <f>ROUND(I526*H526,2)</f>
        <v>0</v>
      </c>
      <c r="K526" s="252" t="s">
        <v>221</v>
      </c>
      <c r="L526" s="257"/>
      <c r="M526" s="258" t="s">
        <v>1</v>
      </c>
      <c r="N526" s="259" t="s">
        <v>42</v>
      </c>
      <c r="O526" s="72"/>
      <c r="P526" s="202">
        <f>O526*H526</f>
        <v>0</v>
      </c>
      <c r="Q526" s="202">
        <v>1</v>
      </c>
      <c r="R526" s="202">
        <f>Q526*H526</f>
        <v>21.21</v>
      </c>
      <c r="S526" s="202">
        <v>0</v>
      </c>
      <c r="T526" s="203">
        <f>S526*H526</f>
        <v>0</v>
      </c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R526" s="204" t="s">
        <v>261</v>
      </c>
      <c r="AT526" s="204" t="s">
        <v>527</v>
      </c>
      <c r="AU526" s="204" t="s">
        <v>86</v>
      </c>
      <c r="AY526" s="18" t="s">
        <v>215</v>
      </c>
      <c r="BE526" s="205">
        <f>IF(N526="základní",J526,0)</f>
        <v>0</v>
      </c>
      <c r="BF526" s="205">
        <f>IF(N526="snížená",J526,0)</f>
        <v>0</v>
      </c>
      <c r="BG526" s="205">
        <f>IF(N526="zákl. přenesená",J526,0)</f>
        <v>0</v>
      </c>
      <c r="BH526" s="205">
        <f>IF(N526="sníž. přenesená",J526,0)</f>
        <v>0</v>
      </c>
      <c r="BI526" s="205">
        <f>IF(N526="nulová",J526,0)</f>
        <v>0</v>
      </c>
      <c r="BJ526" s="18" t="s">
        <v>84</v>
      </c>
      <c r="BK526" s="205">
        <f>ROUND(I526*H526,2)</f>
        <v>0</v>
      </c>
      <c r="BL526" s="18" t="s">
        <v>222</v>
      </c>
      <c r="BM526" s="204" t="s">
        <v>771</v>
      </c>
    </row>
    <row r="527" spans="2:51" s="14" customFormat="1" ht="11.25">
      <c r="B527" s="217"/>
      <c r="C527" s="218"/>
      <c r="D527" s="208" t="s">
        <v>224</v>
      </c>
      <c r="E527" s="218"/>
      <c r="F527" s="220" t="s">
        <v>772</v>
      </c>
      <c r="G527" s="218"/>
      <c r="H527" s="221">
        <v>21.21</v>
      </c>
      <c r="I527" s="222"/>
      <c r="J527" s="218"/>
      <c r="K527" s="218"/>
      <c r="L527" s="223"/>
      <c r="M527" s="224"/>
      <c r="N527" s="225"/>
      <c r="O527" s="225"/>
      <c r="P527" s="225"/>
      <c r="Q527" s="225"/>
      <c r="R527" s="225"/>
      <c r="S527" s="225"/>
      <c r="T527" s="226"/>
      <c r="AT527" s="227" t="s">
        <v>224</v>
      </c>
      <c r="AU527" s="227" t="s">
        <v>86</v>
      </c>
      <c r="AV527" s="14" t="s">
        <v>86</v>
      </c>
      <c r="AW527" s="14" t="s">
        <v>4</v>
      </c>
      <c r="AX527" s="14" t="s">
        <v>84</v>
      </c>
      <c r="AY527" s="227" t="s">
        <v>215</v>
      </c>
    </row>
    <row r="528" spans="1:65" s="2" customFormat="1" ht="24.2" customHeight="1">
      <c r="A528" s="35"/>
      <c r="B528" s="36"/>
      <c r="C528" s="250" t="s">
        <v>773</v>
      </c>
      <c r="D528" s="250" t="s">
        <v>527</v>
      </c>
      <c r="E528" s="251" t="s">
        <v>774</v>
      </c>
      <c r="F528" s="252" t="s">
        <v>775</v>
      </c>
      <c r="G528" s="253" t="s">
        <v>588</v>
      </c>
      <c r="H528" s="254">
        <v>37.74</v>
      </c>
      <c r="I528" s="255"/>
      <c r="J528" s="256">
        <f>ROUND(I528*H528,2)</f>
        <v>0</v>
      </c>
      <c r="K528" s="252" t="s">
        <v>231</v>
      </c>
      <c r="L528" s="257"/>
      <c r="M528" s="258" t="s">
        <v>1</v>
      </c>
      <c r="N528" s="259" t="s">
        <v>42</v>
      </c>
      <c r="O528" s="72"/>
      <c r="P528" s="202">
        <f>O528*H528</f>
        <v>0</v>
      </c>
      <c r="Q528" s="202">
        <v>0.002</v>
      </c>
      <c r="R528" s="202">
        <f>Q528*H528</f>
        <v>0.07548</v>
      </c>
      <c r="S528" s="202">
        <v>0</v>
      </c>
      <c r="T528" s="203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204" t="s">
        <v>261</v>
      </c>
      <c r="AT528" s="204" t="s">
        <v>527</v>
      </c>
      <c r="AU528" s="204" t="s">
        <v>86</v>
      </c>
      <c r="AY528" s="18" t="s">
        <v>215</v>
      </c>
      <c r="BE528" s="205">
        <f>IF(N528="základní",J528,0)</f>
        <v>0</v>
      </c>
      <c r="BF528" s="205">
        <f>IF(N528="snížená",J528,0)</f>
        <v>0</v>
      </c>
      <c r="BG528" s="205">
        <f>IF(N528="zákl. přenesená",J528,0)</f>
        <v>0</v>
      </c>
      <c r="BH528" s="205">
        <f>IF(N528="sníž. přenesená",J528,0)</f>
        <v>0</v>
      </c>
      <c r="BI528" s="205">
        <f>IF(N528="nulová",J528,0)</f>
        <v>0</v>
      </c>
      <c r="BJ528" s="18" t="s">
        <v>84</v>
      </c>
      <c r="BK528" s="205">
        <f>ROUND(I528*H528,2)</f>
        <v>0</v>
      </c>
      <c r="BL528" s="18" t="s">
        <v>222</v>
      </c>
      <c r="BM528" s="204" t="s">
        <v>776</v>
      </c>
    </row>
    <row r="529" spans="2:51" s="14" customFormat="1" ht="11.25">
      <c r="B529" s="217"/>
      <c r="C529" s="218"/>
      <c r="D529" s="208" t="s">
        <v>224</v>
      </c>
      <c r="E529" s="218"/>
      <c r="F529" s="220" t="s">
        <v>777</v>
      </c>
      <c r="G529" s="218"/>
      <c r="H529" s="221">
        <v>37.74</v>
      </c>
      <c r="I529" s="222"/>
      <c r="J529" s="218"/>
      <c r="K529" s="218"/>
      <c r="L529" s="223"/>
      <c r="M529" s="224"/>
      <c r="N529" s="225"/>
      <c r="O529" s="225"/>
      <c r="P529" s="225"/>
      <c r="Q529" s="225"/>
      <c r="R529" s="225"/>
      <c r="S529" s="225"/>
      <c r="T529" s="226"/>
      <c r="AT529" s="227" t="s">
        <v>224</v>
      </c>
      <c r="AU529" s="227" t="s">
        <v>86</v>
      </c>
      <c r="AV529" s="14" t="s">
        <v>86</v>
      </c>
      <c r="AW529" s="14" t="s">
        <v>4</v>
      </c>
      <c r="AX529" s="14" t="s">
        <v>84</v>
      </c>
      <c r="AY529" s="227" t="s">
        <v>215</v>
      </c>
    </row>
    <row r="530" spans="1:65" s="2" customFormat="1" ht="37.9" customHeight="1">
      <c r="A530" s="35"/>
      <c r="B530" s="36"/>
      <c r="C530" s="193" t="s">
        <v>778</v>
      </c>
      <c r="D530" s="193" t="s">
        <v>217</v>
      </c>
      <c r="E530" s="194" t="s">
        <v>779</v>
      </c>
      <c r="F530" s="195" t="s">
        <v>780</v>
      </c>
      <c r="G530" s="196" t="s">
        <v>588</v>
      </c>
      <c r="H530" s="197">
        <v>3</v>
      </c>
      <c r="I530" s="198"/>
      <c r="J530" s="199">
        <f>ROUND(I530*H530,2)</f>
        <v>0</v>
      </c>
      <c r="K530" s="195" t="s">
        <v>221</v>
      </c>
      <c r="L530" s="40"/>
      <c r="M530" s="200" t="s">
        <v>1</v>
      </c>
      <c r="N530" s="201" t="s">
        <v>42</v>
      </c>
      <c r="O530" s="72"/>
      <c r="P530" s="202">
        <f>O530*H530</f>
        <v>0</v>
      </c>
      <c r="Q530" s="202">
        <v>0.0792</v>
      </c>
      <c r="R530" s="202">
        <f>Q530*H530</f>
        <v>0.23760000000000003</v>
      </c>
      <c r="S530" s="202">
        <v>0</v>
      </c>
      <c r="T530" s="203">
        <f>S530*H530</f>
        <v>0</v>
      </c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R530" s="204" t="s">
        <v>222</v>
      </c>
      <c r="AT530" s="204" t="s">
        <v>217</v>
      </c>
      <c r="AU530" s="204" t="s">
        <v>86</v>
      </c>
      <c r="AY530" s="18" t="s">
        <v>215</v>
      </c>
      <c r="BE530" s="205">
        <f>IF(N530="základní",J530,0)</f>
        <v>0</v>
      </c>
      <c r="BF530" s="205">
        <f>IF(N530="snížená",J530,0)</f>
        <v>0</v>
      </c>
      <c r="BG530" s="205">
        <f>IF(N530="zákl. přenesená",J530,0)</f>
        <v>0</v>
      </c>
      <c r="BH530" s="205">
        <f>IF(N530="sníž. přenesená",J530,0)</f>
        <v>0</v>
      </c>
      <c r="BI530" s="205">
        <f>IF(N530="nulová",J530,0)</f>
        <v>0</v>
      </c>
      <c r="BJ530" s="18" t="s">
        <v>84</v>
      </c>
      <c r="BK530" s="205">
        <f>ROUND(I530*H530,2)</f>
        <v>0</v>
      </c>
      <c r="BL530" s="18" t="s">
        <v>222</v>
      </c>
      <c r="BM530" s="204" t="s">
        <v>781</v>
      </c>
    </row>
    <row r="531" spans="1:65" s="2" customFormat="1" ht="24.2" customHeight="1">
      <c r="A531" s="35"/>
      <c r="B531" s="36"/>
      <c r="C531" s="193" t="s">
        <v>782</v>
      </c>
      <c r="D531" s="193" t="s">
        <v>217</v>
      </c>
      <c r="E531" s="194" t="s">
        <v>783</v>
      </c>
      <c r="F531" s="195" t="s">
        <v>784</v>
      </c>
      <c r="G531" s="196" t="s">
        <v>588</v>
      </c>
      <c r="H531" s="197">
        <v>19</v>
      </c>
      <c r="I531" s="198"/>
      <c r="J531" s="199">
        <f>ROUND(I531*H531,2)</f>
        <v>0</v>
      </c>
      <c r="K531" s="195" t="s">
        <v>231</v>
      </c>
      <c r="L531" s="40"/>
      <c r="M531" s="200" t="s">
        <v>1</v>
      </c>
      <c r="N531" s="201" t="s">
        <v>42</v>
      </c>
      <c r="O531" s="72"/>
      <c r="P531" s="202">
        <f>O531*H531</f>
        <v>0</v>
      </c>
      <c r="Q531" s="202">
        <v>0.01248</v>
      </c>
      <c r="R531" s="202">
        <f>Q531*H531</f>
        <v>0.23712</v>
      </c>
      <c r="S531" s="202">
        <v>0</v>
      </c>
      <c r="T531" s="203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204" t="s">
        <v>222</v>
      </c>
      <c r="AT531" s="204" t="s">
        <v>217</v>
      </c>
      <c r="AU531" s="204" t="s">
        <v>86</v>
      </c>
      <c r="AY531" s="18" t="s">
        <v>215</v>
      </c>
      <c r="BE531" s="205">
        <f>IF(N531="základní",J531,0)</f>
        <v>0</v>
      </c>
      <c r="BF531" s="205">
        <f>IF(N531="snížená",J531,0)</f>
        <v>0</v>
      </c>
      <c r="BG531" s="205">
        <f>IF(N531="zákl. přenesená",J531,0)</f>
        <v>0</v>
      </c>
      <c r="BH531" s="205">
        <f>IF(N531="sníž. přenesená",J531,0)</f>
        <v>0</v>
      </c>
      <c r="BI531" s="205">
        <f>IF(N531="nulová",J531,0)</f>
        <v>0</v>
      </c>
      <c r="BJ531" s="18" t="s">
        <v>84</v>
      </c>
      <c r="BK531" s="205">
        <f>ROUND(I531*H531,2)</f>
        <v>0</v>
      </c>
      <c r="BL531" s="18" t="s">
        <v>222</v>
      </c>
      <c r="BM531" s="204" t="s">
        <v>785</v>
      </c>
    </row>
    <row r="532" spans="1:65" s="2" customFormat="1" ht="16.5" customHeight="1">
      <c r="A532" s="35"/>
      <c r="B532" s="36"/>
      <c r="C532" s="250" t="s">
        <v>786</v>
      </c>
      <c r="D532" s="250" t="s">
        <v>527</v>
      </c>
      <c r="E532" s="251" t="s">
        <v>787</v>
      </c>
      <c r="F532" s="252" t="s">
        <v>788</v>
      </c>
      <c r="G532" s="253" t="s">
        <v>588</v>
      </c>
      <c r="H532" s="254">
        <v>19.19</v>
      </c>
      <c r="I532" s="255"/>
      <c r="J532" s="256">
        <f>ROUND(I532*H532,2)</f>
        <v>0</v>
      </c>
      <c r="K532" s="252" t="s">
        <v>221</v>
      </c>
      <c r="L532" s="257"/>
      <c r="M532" s="258" t="s">
        <v>1</v>
      </c>
      <c r="N532" s="259" t="s">
        <v>42</v>
      </c>
      <c r="O532" s="72"/>
      <c r="P532" s="202">
        <f>O532*H532</f>
        <v>0</v>
      </c>
      <c r="Q532" s="202">
        <v>0.585</v>
      </c>
      <c r="R532" s="202">
        <f>Q532*H532</f>
        <v>11.22615</v>
      </c>
      <c r="S532" s="202">
        <v>0</v>
      </c>
      <c r="T532" s="203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204" t="s">
        <v>261</v>
      </c>
      <c r="AT532" s="204" t="s">
        <v>527</v>
      </c>
      <c r="AU532" s="204" t="s">
        <v>86</v>
      </c>
      <c r="AY532" s="18" t="s">
        <v>215</v>
      </c>
      <c r="BE532" s="205">
        <f>IF(N532="základní",J532,0)</f>
        <v>0</v>
      </c>
      <c r="BF532" s="205">
        <f>IF(N532="snížená",J532,0)</f>
        <v>0</v>
      </c>
      <c r="BG532" s="205">
        <f>IF(N532="zákl. přenesená",J532,0)</f>
        <v>0</v>
      </c>
      <c r="BH532" s="205">
        <f>IF(N532="sníž. přenesená",J532,0)</f>
        <v>0</v>
      </c>
      <c r="BI532" s="205">
        <f>IF(N532="nulová",J532,0)</f>
        <v>0</v>
      </c>
      <c r="BJ532" s="18" t="s">
        <v>84</v>
      </c>
      <c r="BK532" s="205">
        <f>ROUND(I532*H532,2)</f>
        <v>0</v>
      </c>
      <c r="BL532" s="18" t="s">
        <v>222</v>
      </c>
      <c r="BM532" s="204" t="s">
        <v>789</v>
      </c>
    </row>
    <row r="533" spans="2:51" s="14" customFormat="1" ht="11.25">
      <c r="B533" s="217"/>
      <c r="C533" s="218"/>
      <c r="D533" s="208" t="s">
        <v>224</v>
      </c>
      <c r="E533" s="218"/>
      <c r="F533" s="220" t="s">
        <v>790</v>
      </c>
      <c r="G533" s="218"/>
      <c r="H533" s="221">
        <v>19.19</v>
      </c>
      <c r="I533" s="222"/>
      <c r="J533" s="218"/>
      <c r="K533" s="218"/>
      <c r="L533" s="223"/>
      <c r="M533" s="224"/>
      <c r="N533" s="225"/>
      <c r="O533" s="225"/>
      <c r="P533" s="225"/>
      <c r="Q533" s="225"/>
      <c r="R533" s="225"/>
      <c r="S533" s="225"/>
      <c r="T533" s="226"/>
      <c r="AT533" s="227" t="s">
        <v>224</v>
      </c>
      <c r="AU533" s="227" t="s">
        <v>86</v>
      </c>
      <c r="AV533" s="14" t="s">
        <v>86</v>
      </c>
      <c r="AW533" s="14" t="s">
        <v>4</v>
      </c>
      <c r="AX533" s="14" t="s">
        <v>84</v>
      </c>
      <c r="AY533" s="227" t="s">
        <v>215</v>
      </c>
    </row>
    <row r="534" spans="1:65" s="2" customFormat="1" ht="24.2" customHeight="1">
      <c r="A534" s="35"/>
      <c r="B534" s="36"/>
      <c r="C534" s="250" t="s">
        <v>791</v>
      </c>
      <c r="D534" s="250" t="s">
        <v>527</v>
      </c>
      <c r="E534" s="251" t="s">
        <v>774</v>
      </c>
      <c r="F534" s="252" t="s">
        <v>775</v>
      </c>
      <c r="G534" s="253" t="s">
        <v>588</v>
      </c>
      <c r="H534" s="254">
        <v>19.38</v>
      </c>
      <c r="I534" s="255"/>
      <c r="J534" s="256">
        <f>ROUND(I534*H534,2)</f>
        <v>0</v>
      </c>
      <c r="K534" s="252" t="s">
        <v>231</v>
      </c>
      <c r="L534" s="257"/>
      <c r="M534" s="258" t="s">
        <v>1</v>
      </c>
      <c r="N534" s="259" t="s">
        <v>42</v>
      </c>
      <c r="O534" s="72"/>
      <c r="P534" s="202">
        <f>O534*H534</f>
        <v>0</v>
      </c>
      <c r="Q534" s="202">
        <v>0.002</v>
      </c>
      <c r="R534" s="202">
        <f>Q534*H534</f>
        <v>0.038759999999999996</v>
      </c>
      <c r="S534" s="202">
        <v>0</v>
      </c>
      <c r="T534" s="203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204" t="s">
        <v>261</v>
      </c>
      <c r="AT534" s="204" t="s">
        <v>527</v>
      </c>
      <c r="AU534" s="204" t="s">
        <v>86</v>
      </c>
      <c r="AY534" s="18" t="s">
        <v>215</v>
      </c>
      <c r="BE534" s="205">
        <f>IF(N534="základní",J534,0)</f>
        <v>0</v>
      </c>
      <c r="BF534" s="205">
        <f>IF(N534="snížená",J534,0)</f>
        <v>0</v>
      </c>
      <c r="BG534" s="205">
        <f>IF(N534="zákl. přenesená",J534,0)</f>
        <v>0</v>
      </c>
      <c r="BH534" s="205">
        <f>IF(N534="sníž. přenesená",J534,0)</f>
        <v>0</v>
      </c>
      <c r="BI534" s="205">
        <f>IF(N534="nulová",J534,0)</f>
        <v>0</v>
      </c>
      <c r="BJ534" s="18" t="s">
        <v>84</v>
      </c>
      <c r="BK534" s="205">
        <f>ROUND(I534*H534,2)</f>
        <v>0</v>
      </c>
      <c r="BL534" s="18" t="s">
        <v>222</v>
      </c>
      <c r="BM534" s="204" t="s">
        <v>792</v>
      </c>
    </row>
    <row r="535" spans="2:51" s="14" customFormat="1" ht="11.25">
      <c r="B535" s="217"/>
      <c r="C535" s="218"/>
      <c r="D535" s="208" t="s">
        <v>224</v>
      </c>
      <c r="E535" s="218"/>
      <c r="F535" s="220" t="s">
        <v>793</v>
      </c>
      <c r="G535" s="218"/>
      <c r="H535" s="221">
        <v>19.38</v>
      </c>
      <c r="I535" s="222"/>
      <c r="J535" s="218"/>
      <c r="K535" s="218"/>
      <c r="L535" s="223"/>
      <c r="M535" s="224"/>
      <c r="N535" s="225"/>
      <c r="O535" s="225"/>
      <c r="P535" s="225"/>
      <c r="Q535" s="225"/>
      <c r="R535" s="225"/>
      <c r="S535" s="225"/>
      <c r="T535" s="226"/>
      <c r="AT535" s="227" t="s">
        <v>224</v>
      </c>
      <c r="AU535" s="227" t="s">
        <v>86</v>
      </c>
      <c r="AV535" s="14" t="s">
        <v>86</v>
      </c>
      <c r="AW535" s="14" t="s">
        <v>4</v>
      </c>
      <c r="AX535" s="14" t="s">
        <v>84</v>
      </c>
      <c r="AY535" s="227" t="s">
        <v>215</v>
      </c>
    </row>
    <row r="536" spans="1:65" s="2" customFormat="1" ht="33" customHeight="1">
      <c r="A536" s="35"/>
      <c r="B536" s="36"/>
      <c r="C536" s="193" t="s">
        <v>128</v>
      </c>
      <c r="D536" s="193" t="s">
        <v>217</v>
      </c>
      <c r="E536" s="194" t="s">
        <v>794</v>
      </c>
      <c r="F536" s="195" t="s">
        <v>795</v>
      </c>
      <c r="G536" s="196" t="s">
        <v>365</v>
      </c>
      <c r="H536" s="197">
        <v>6.071</v>
      </c>
      <c r="I536" s="198"/>
      <c r="J536" s="199">
        <f>ROUND(I536*H536,2)</f>
        <v>0</v>
      </c>
      <c r="K536" s="195" t="s">
        <v>221</v>
      </c>
      <c r="L536" s="40"/>
      <c r="M536" s="200" t="s">
        <v>1</v>
      </c>
      <c r="N536" s="201" t="s">
        <v>42</v>
      </c>
      <c r="O536" s="72"/>
      <c r="P536" s="202">
        <f>O536*H536</f>
        <v>0</v>
      </c>
      <c r="Q536" s="202">
        <v>2.47758</v>
      </c>
      <c r="R536" s="202">
        <f>Q536*H536</f>
        <v>15.04138818</v>
      </c>
      <c r="S536" s="202">
        <v>0</v>
      </c>
      <c r="T536" s="203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204" t="s">
        <v>222</v>
      </c>
      <c r="AT536" s="204" t="s">
        <v>217</v>
      </c>
      <c r="AU536" s="204" t="s">
        <v>86</v>
      </c>
      <c r="AY536" s="18" t="s">
        <v>215</v>
      </c>
      <c r="BE536" s="205">
        <f>IF(N536="základní",J536,0)</f>
        <v>0</v>
      </c>
      <c r="BF536" s="205">
        <f>IF(N536="snížená",J536,0)</f>
        <v>0</v>
      </c>
      <c r="BG536" s="205">
        <f>IF(N536="zákl. přenesená",J536,0)</f>
        <v>0</v>
      </c>
      <c r="BH536" s="205">
        <f>IF(N536="sníž. přenesená",J536,0)</f>
        <v>0</v>
      </c>
      <c r="BI536" s="205">
        <f>IF(N536="nulová",J536,0)</f>
        <v>0</v>
      </c>
      <c r="BJ536" s="18" t="s">
        <v>84</v>
      </c>
      <c r="BK536" s="205">
        <f>ROUND(I536*H536,2)</f>
        <v>0</v>
      </c>
      <c r="BL536" s="18" t="s">
        <v>222</v>
      </c>
      <c r="BM536" s="204" t="s">
        <v>796</v>
      </c>
    </row>
    <row r="537" spans="2:51" s="14" customFormat="1" ht="11.25">
      <c r="B537" s="217"/>
      <c r="C537" s="218"/>
      <c r="D537" s="208" t="s">
        <v>224</v>
      </c>
      <c r="E537" s="219" t="s">
        <v>1</v>
      </c>
      <c r="F537" s="220" t="s">
        <v>797</v>
      </c>
      <c r="G537" s="218"/>
      <c r="H537" s="221">
        <v>2.214</v>
      </c>
      <c r="I537" s="222"/>
      <c r="J537" s="218"/>
      <c r="K537" s="218"/>
      <c r="L537" s="223"/>
      <c r="M537" s="224"/>
      <c r="N537" s="225"/>
      <c r="O537" s="225"/>
      <c r="P537" s="225"/>
      <c r="Q537" s="225"/>
      <c r="R537" s="225"/>
      <c r="S537" s="225"/>
      <c r="T537" s="226"/>
      <c r="AT537" s="227" t="s">
        <v>224</v>
      </c>
      <c r="AU537" s="227" t="s">
        <v>86</v>
      </c>
      <c r="AV537" s="14" t="s">
        <v>86</v>
      </c>
      <c r="AW537" s="14" t="s">
        <v>32</v>
      </c>
      <c r="AX537" s="14" t="s">
        <v>77</v>
      </c>
      <c r="AY537" s="227" t="s">
        <v>215</v>
      </c>
    </row>
    <row r="538" spans="2:51" s="14" customFormat="1" ht="11.25">
      <c r="B538" s="217"/>
      <c r="C538" s="218"/>
      <c r="D538" s="208" t="s">
        <v>224</v>
      </c>
      <c r="E538" s="219" t="s">
        <v>1</v>
      </c>
      <c r="F538" s="220" t="s">
        <v>798</v>
      </c>
      <c r="G538" s="218"/>
      <c r="H538" s="221">
        <v>2.214</v>
      </c>
      <c r="I538" s="222"/>
      <c r="J538" s="218"/>
      <c r="K538" s="218"/>
      <c r="L538" s="223"/>
      <c r="M538" s="224"/>
      <c r="N538" s="225"/>
      <c r="O538" s="225"/>
      <c r="P538" s="225"/>
      <c r="Q538" s="225"/>
      <c r="R538" s="225"/>
      <c r="S538" s="225"/>
      <c r="T538" s="226"/>
      <c r="AT538" s="227" t="s">
        <v>224</v>
      </c>
      <c r="AU538" s="227" t="s">
        <v>86</v>
      </c>
      <c r="AV538" s="14" t="s">
        <v>86</v>
      </c>
      <c r="AW538" s="14" t="s">
        <v>32</v>
      </c>
      <c r="AX538" s="14" t="s">
        <v>77</v>
      </c>
      <c r="AY538" s="227" t="s">
        <v>215</v>
      </c>
    </row>
    <row r="539" spans="2:51" s="14" customFormat="1" ht="11.25">
      <c r="B539" s="217"/>
      <c r="C539" s="218"/>
      <c r="D539" s="208" t="s">
        <v>224</v>
      </c>
      <c r="E539" s="219" t="s">
        <v>1</v>
      </c>
      <c r="F539" s="220" t="s">
        <v>799</v>
      </c>
      <c r="G539" s="218"/>
      <c r="H539" s="221">
        <v>1.643</v>
      </c>
      <c r="I539" s="222"/>
      <c r="J539" s="218"/>
      <c r="K539" s="218"/>
      <c r="L539" s="223"/>
      <c r="M539" s="224"/>
      <c r="N539" s="225"/>
      <c r="O539" s="225"/>
      <c r="P539" s="225"/>
      <c r="Q539" s="225"/>
      <c r="R539" s="225"/>
      <c r="S539" s="225"/>
      <c r="T539" s="226"/>
      <c r="AT539" s="227" t="s">
        <v>224</v>
      </c>
      <c r="AU539" s="227" t="s">
        <v>86</v>
      </c>
      <c r="AV539" s="14" t="s">
        <v>86</v>
      </c>
      <c r="AW539" s="14" t="s">
        <v>32</v>
      </c>
      <c r="AX539" s="14" t="s">
        <v>77</v>
      </c>
      <c r="AY539" s="227" t="s">
        <v>215</v>
      </c>
    </row>
    <row r="540" spans="2:51" s="15" customFormat="1" ht="11.25">
      <c r="B540" s="228"/>
      <c r="C540" s="229"/>
      <c r="D540" s="208" t="s">
        <v>224</v>
      </c>
      <c r="E540" s="230" t="s">
        <v>1</v>
      </c>
      <c r="F540" s="231" t="s">
        <v>227</v>
      </c>
      <c r="G540" s="229"/>
      <c r="H540" s="232">
        <v>6.071</v>
      </c>
      <c r="I540" s="233"/>
      <c r="J540" s="229"/>
      <c r="K540" s="229"/>
      <c r="L540" s="234"/>
      <c r="M540" s="235"/>
      <c r="N540" s="236"/>
      <c r="O540" s="236"/>
      <c r="P540" s="236"/>
      <c r="Q540" s="236"/>
      <c r="R540" s="236"/>
      <c r="S540" s="236"/>
      <c r="T540" s="237"/>
      <c r="AT540" s="238" t="s">
        <v>224</v>
      </c>
      <c r="AU540" s="238" t="s">
        <v>86</v>
      </c>
      <c r="AV540" s="15" t="s">
        <v>222</v>
      </c>
      <c r="AW540" s="15" t="s">
        <v>32</v>
      </c>
      <c r="AX540" s="15" t="s">
        <v>84</v>
      </c>
      <c r="AY540" s="238" t="s">
        <v>215</v>
      </c>
    </row>
    <row r="541" spans="1:65" s="2" customFormat="1" ht="33" customHeight="1">
      <c r="A541" s="35"/>
      <c r="B541" s="36"/>
      <c r="C541" s="193" t="s">
        <v>800</v>
      </c>
      <c r="D541" s="193" t="s">
        <v>217</v>
      </c>
      <c r="E541" s="194" t="s">
        <v>801</v>
      </c>
      <c r="F541" s="195" t="s">
        <v>802</v>
      </c>
      <c r="G541" s="196" t="s">
        <v>365</v>
      </c>
      <c r="H541" s="197">
        <v>32.431</v>
      </c>
      <c r="I541" s="198"/>
      <c r="J541" s="199">
        <f>ROUND(I541*H541,2)</f>
        <v>0</v>
      </c>
      <c r="K541" s="195" t="s">
        <v>221</v>
      </c>
      <c r="L541" s="40"/>
      <c r="M541" s="200" t="s">
        <v>1</v>
      </c>
      <c r="N541" s="201" t="s">
        <v>42</v>
      </c>
      <c r="O541" s="72"/>
      <c r="P541" s="202">
        <f>O541*H541</f>
        <v>0</v>
      </c>
      <c r="Q541" s="202">
        <v>2.47758</v>
      </c>
      <c r="R541" s="202">
        <f>Q541*H541</f>
        <v>80.35039698</v>
      </c>
      <c r="S541" s="202">
        <v>0</v>
      </c>
      <c r="T541" s="203">
        <f>S541*H541</f>
        <v>0</v>
      </c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R541" s="204" t="s">
        <v>222</v>
      </c>
      <c r="AT541" s="204" t="s">
        <v>217</v>
      </c>
      <c r="AU541" s="204" t="s">
        <v>86</v>
      </c>
      <c r="AY541" s="18" t="s">
        <v>215</v>
      </c>
      <c r="BE541" s="205">
        <f>IF(N541="základní",J541,0)</f>
        <v>0</v>
      </c>
      <c r="BF541" s="205">
        <f>IF(N541="snížená",J541,0)</f>
        <v>0</v>
      </c>
      <c r="BG541" s="205">
        <f>IF(N541="zákl. přenesená",J541,0)</f>
        <v>0</v>
      </c>
      <c r="BH541" s="205">
        <f>IF(N541="sníž. přenesená",J541,0)</f>
        <v>0</v>
      </c>
      <c r="BI541" s="205">
        <f>IF(N541="nulová",J541,0)</f>
        <v>0</v>
      </c>
      <c r="BJ541" s="18" t="s">
        <v>84</v>
      </c>
      <c r="BK541" s="205">
        <f>ROUND(I541*H541,2)</f>
        <v>0</v>
      </c>
      <c r="BL541" s="18" t="s">
        <v>222</v>
      </c>
      <c r="BM541" s="204" t="s">
        <v>803</v>
      </c>
    </row>
    <row r="542" spans="2:51" s="13" customFormat="1" ht="11.25">
      <c r="B542" s="206"/>
      <c r="C542" s="207"/>
      <c r="D542" s="208" t="s">
        <v>224</v>
      </c>
      <c r="E542" s="209" t="s">
        <v>1</v>
      </c>
      <c r="F542" s="210" t="s">
        <v>804</v>
      </c>
      <c r="G542" s="207"/>
      <c r="H542" s="209" t="s">
        <v>1</v>
      </c>
      <c r="I542" s="211"/>
      <c r="J542" s="207"/>
      <c r="K542" s="207"/>
      <c r="L542" s="212"/>
      <c r="M542" s="213"/>
      <c r="N542" s="214"/>
      <c r="O542" s="214"/>
      <c r="P542" s="214"/>
      <c r="Q542" s="214"/>
      <c r="R542" s="214"/>
      <c r="S542" s="214"/>
      <c r="T542" s="215"/>
      <c r="AT542" s="216" t="s">
        <v>224</v>
      </c>
      <c r="AU542" s="216" t="s">
        <v>86</v>
      </c>
      <c r="AV542" s="13" t="s">
        <v>84</v>
      </c>
      <c r="AW542" s="13" t="s">
        <v>32</v>
      </c>
      <c r="AX542" s="13" t="s">
        <v>77</v>
      </c>
      <c r="AY542" s="216" t="s">
        <v>215</v>
      </c>
    </row>
    <row r="543" spans="2:51" s="14" customFormat="1" ht="11.25">
      <c r="B543" s="217"/>
      <c r="C543" s="218"/>
      <c r="D543" s="208" t="s">
        <v>224</v>
      </c>
      <c r="E543" s="219" t="s">
        <v>1</v>
      </c>
      <c r="F543" s="220" t="s">
        <v>805</v>
      </c>
      <c r="G543" s="218"/>
      <c r="H543" s="221">
        <v>11.749</v>
      </c>
      <c r="I543" s="222"/>
      <c r="J543" s="218"/>
      <c r="K543" s="218"/>
      <c r="L543" s="223"/>
      <c r="M543" s="224"/>
      <c r="N543" s="225"/>
      <c r="O543" s="225"/>
      <c r="P543" s="225"/>
      <c r="Q543" s="225"/>
      <c r="R543" s="225"/>
      <c r="S543" s="225"/>
      <c r="T543" s="226"/>
      <c r="AT543" s="227" t="s">
        <v>224</v>
      </c>
      <c r="AU543" s="227" t="s">
        <v>86</v>
      </c>
      <c r="AV543" s="14" t="s">
        <v>86</v>
      </c>
      <c r="AW543" s="14" t="s">
        <v>32</v>
      </c>
      <c r="AX543" s="14" t="s">
        <v>77</v>
      </c>
      <c r="AY543" s="227" t="s">
        <v>215</v>
      </c>
    </row>
    <row r="544" spans="2:51" s="13" customFormat="1" ht="11.25">
      <c r="B544" s="206"/>
      <c r="C544" s="207"/>
      <c r="D544" s="208" t="s">
        <v>224</v>
      </c>
      <c r="E544" s="209" t="s">
        <v>1</v>
      </c>
      <c r="F544" s="210" t="s">
        <v>806</v>
      </c>
      <c r="G544" s="207"/>
      <c r="H544" s="209" t="s">
        <v>1</v>
      </c>
      <c r="I544" s="211"/>
      <c r="J544" s="207"/>
      <c r="K544" s="207"/>
      <c r="L544" s="212"/>
      <c r="M544" s="213"/>
      <c r="N544" s="214"/>
      <c r="O544" s="214"/>
      <c r="P544" s="214"/>
      <c r="Q544" s="214"/>
      <c r="R544" s="214"/>
      <c r="S544" s="214"/>
      <c r="T544" s="215"/>
      <c r="AT544" s="216" t="s">
        <v>224</v>
      </c>
      <c r="AU544" s="216" t="s">
        <v>86</v>
      </c>
      <c r="AV544" s="13" t="s">
        <v>84</v>
      </c>
      <c r="AW544" s="13" t="s">
        <v>32</v>
      </c>
      <c r="AX544" s="13" t="s">
        <v>77</v>
      </c>
      <c r="AY544" s="216" t="s">
        <v>215</v>
      </c>
    </row>
    <row r="545" spans="2:51" s="14" customFormat="1" ht="11.25">
      <c r="B545" s="217"/>
      <c r="C545" s="218"/>
      <c r="D545" s="208" t="s">
        <v>224</v>
      </c>
      <c r="E545" s="219" t="s">
        <v>1</v>
      </c>
      <c r="F545" s="220" t="s">
        <v>807</v>
      </c>
      <c r="G545" s="218"/>
      <c r="H545" s="221">
        <v>-0.056</v>
      </c>
      <c r="I545" s="222"/>
      <c r="J545" s="218"/>
      <c r="K545" s="218"/>
      <c r="L545" s="223"/>
      <c r="M545" s="224"/>
      <c r="N545" s="225"/>
      <c r="O545" s="225"/>
      <c r="P545" s="225"/>
      <c r="Q545" s="225"/>
      <c r="R545" s="225"/>
      <c r="S545" s="225"/>
      <c r="T545" s="226"/>
      <c r="AT545" s="227" t="s">
        <v>224</v>
      </c>
      <c r="AU545" s="227" t="s">
        <v>86</v>
      </c>
      <c r="AV545" s="14" t="s">
        <v>86</v>
      </c>
      <c r="AW545" s="14" t="s">
        <v>32</v>
      </c>
      <c r="AX545" s="14" t="s">
        <v>77</v>
      </c>
      <c r="AY545" s="227" t="s">
        <v>215</v>
      </c>
    </row>
    <row r="546" spans="2:51" s="14" customFormat="1" ht="11.25">
      <c r="B546" s="217"/>
      <c r="C546" s="218"/>
      <c r="D546" s="208" t="s">
        <v>224</v>
      </c>
      <c r="E546" s="219" t="s">
        <v>1</v>
      </c>
      <c r="F546" s="220" t="s">
        <v>808</v>
      </c>
      <c r="G546" s="218"/>
      <c r="H546" s="221">
        <v>-0.396</v>
      </c>
      <c r="I546" s="222"/>
      <c r="J546" s="218"/>
      <c r="K546" s="218"/>
      <c r="L546" s="223"/>
      <c r="M546" s="224"/>
      <c r="N546" s="225"/>
      <c r="O546" s="225"/>
      <c r="P546" s="225"/>
      <c r="Q546" s="225"/>
      <c r="R546" s="225"/>
      <c r="S546" s="225"/>
      <c r="T546" s="226"/>
      <c r="AT546" s="227" t="s">
        <v>224</v>
      </c>
      <c r="AU546" s="227" t="s">
        <v>86</v>
      </c>
      <c r="AV546" s="14" t="s">
        <v>86</v>
      </c>
      <c r="AW546" s="14" t="s">
        <v>32</v>
      </c>
      <c r="AX546" s="14" t="s">
        <v>77</v>
      </c>
      <c r="AY546" s="227" t="s">
        <v>215</v>
      </c>
    </row>
    <row r="547" spans="2:51" s="14" customFormat="1" ht="11.25">
      <c r="B547" s="217"/>
      <c r="C547" s="218"/>
      <c r="D547" s="208" t="s">
        <v>224</v>
      </c>
      <c r="E547" s="219" t="s">
        <v>1</v>
      </c>
      <c r="F547" s="220" t="s">
        <v>809</v>
      </c>
      <c r="G547" s="218"/>
      <c r="H547" s="221">
        <v>-0.022</v>
      </c>
      <c r="I547" s="222"/>
      <c r="J547" s="218"/>
      <c r="K547" s="218"/>
      <c r="L547" s="223"/>
      <c r="M547" s="224"/>
      <c r="N547" s="225"/>
      <c r="O547" s="225"/>
      <c r="P547" s="225"/>
      <c r="Q547" s="225"/>
      <c r="R547" s="225"/>
      <c r="S547" s="225"/>
      <c r="T547" s="226"/>
      <c r="AT547" s="227" t="s">
        <v>224</v>
      </c>
      <c r="AU547" s="227" t="s">
        <v>86</v>
      </c>
      <c r="AV547" s="14" t="s">
        <v>86</v>
      </c>
      <c r="AW547" s="14" t="s">
        <v>32</v>
      </c>
      <c r="AX547" s="14" t="s">
        <v>77</v>
      </c>
      <c r="AY547" s="227" t="s">
        <v>215</v>
      </c>
    </row>
    <row r="548" spans="2:51" s="13" customFormat="1" ht="11.25">
      <c r="B548" s="206"/>
      <c r="C548" s="207"/>
      <c r="D548" s="208" t="s">
        <v>224</v>
      </c>
      <c r="E548" s="209" t="s">
        <v>1</v>
      </c>
      <c r="F548" s="210" t="s">
        <v>810</v>
      </c>
      <c r="G548" s="207"/>
      <c r="H548" s="209" t="s">
        <v>1</v>
      </c>
      <c r="I548" s="211"/>
      <c r="J548" s="207"/>
      <c r="K548" s="207"/>
      <c r="L548" s="212"/>
      <c r="M548" s="213"/>
      <c r="N548" s="214"/>
      <c r="O548" s="214"/>
      <c r="P548" s="214"/>
      <c r="Q548" s="214"/>
      <c r="R548" s="214"/>
      <c r="S548" s="214"/>
      <c r="T548" s="215"/>
      <c r="AT548" s="216" t="s">
        <v>224</v>
      </c>
      <c r="AU548" s="216" t="s">
        <v>86</v>
      </c>
      <c r="AV548" s="13" t="s">
        <v>84</v>
      </c>
      <c r="AW548" s="13" t="s">
        <v>32</v>
      </c>
      <c r="AX548" s="13" t="s">
        <v>77</v>
      </c>
      <c r="AY548" s="216" t="s">
        <v>215</v>
      </c>
    </row>
    <row r="549" spans="2:51" s="14" customFormat="1" ht="11.25">
      <c r="B549" s="217"/>
      <c r="C549" s="218"/>
      <c r="D549" s="208" t="s">
        <v>224</v>
      </c>
      <c r="E549" s="219" t="s">
        <v>1</v>
      </c>
      <c r="F549" s="220" t="s">
        <v>811</v>
      </c>
      <c r="G549" s="218"/>
      <c r="H549" s="221">
        <v>17.134</v>
      </c>
      <c r="I549" s="222"/>
      <c r="J549" s="218"/>
      <c r="K549" s="218"/>
      <c r="L549" s="223"/>
      <c r="M549" s="224"/>
      <c r="N549" s="225"/>
      <c r="O549" s="225"/>
      <c r="P549" s="225"/>
      <c r="Q549" s="225"/>
      <c r="R549" s="225"/>
      <c r="S549" s="225"/>
      <c r="T549" s="226"/>
      <c r="AT549" s="227" t="s">
        <v>224</v>
      </c>
      <c r="AU549" s="227" t="s">
        <v>86</v>
      </c>
      <c r="AV549" s="14" t="s">
        <v>86</v>
      </c>
      <c r="AW549" s="14" t="s">
        <v>32</v>
      </c>
      <c r="AX549" s="14" t="s">
        <v>77</v>
      </c>
      <c r="AY549" s="227" t="s">
        <v>215</v>
      </c>
    </row>
    <row r="550" spans="2:51" s="13" customFormat="1" ht="11.25">
      <c r="B550" s="206"/>
      <c r="C550" s="207"/>
      <c r="D550" s="208" t="s">
        <v>224</v>
      </c>
      <c r="E550" s="209" t="s">
        <v>1</v>
      </c>
      <c r="F550" s="210" t="s">
        <v>806</v>
      </c>
      <c r="G550" s="207"/>
      <c r="H550" s="209" t="s">
        <v>1</v>
      </c>
      <c r="I550" s="211"/>
      <c r="J550" s="207"/>
      <c r="K550" s="207"/>
      <c r="L550" s="212"/>
      <c r="M550" s="213"/>
      <c r="N550" s="214"/>
      <c r="O550" s="214"/>
      <c r="P550" s="214"/>
      <c r="Q550" s="214"/>
      <c r="R550" s="214"/>
      <c r="S550" s="214"/>
      <c r="T550" s="215"/>
      <c r="AT550" s="216" t="s">
        <v>224</v>
      </c>
      <c r="AU550" s="216" t="s">
        <v>86</v>
      </c>
      <c r="AV550" s="13" t="s">
        <v>84</v>
      </c>
      <c r="AW550" s="13" t="s">
        <v>32</v>
      </c>
      <c r="AX550" s="13" t="s">
        <v>77</v>
      </c>
      <c r="AY550" s="216" t="s">
        <v>215</v>
      </c>
    </row>
    <row r="551" spans="2:51" s="14" customFormat="1" ht="11.25">
      <c r="B551" s="217"/>
      <c r="C551" s="218"/>
      <c r="D551" s="208" t="s">
        <v>224</v>
      </c>
      <c r="E551" s="219" t="s">
        <v>1</v>
      </c>
      <c r="F551" s="220" t="s">
        <v>807</v>
      </c>
      <c r="G551" s="218"/>
      <c r="H551" s="221">
        <v>-0.056</v>
      </c>
      <c r="I551" s="222"/>
      <c r="J551" s="218"/>
      <c r="K551" s="218"/>
      <c r="L551" s="223"/>
      <c r="M551" s="224"/>
      <c r="N551" s="225"/>
      <c r="O551" s="225"/>
      <c r="P551" s="225"/>
      <c r="Q551" s="225"/>
      <c r="R551" s="225"/>
      <c r="S551" s="225"/>
      <c r="T551" s="226"/>
      <c r="AT551" s="227" t="s">
        <v>224</v>
      </c>
      <c r="AU551" s="227" t="s">
        <v>86</v>
      </c>
      <c r="AV551" s="14" t="s">
        <v>86</v>
      </c>
      <c r="AW551" s="14" t="s">
        <v>32</v>
      </c>
      <c r="AX551" s="14" t="s">
        <v>77</v>
      </c>
      <c r="AY551" s="227" t="s">
        <v>215</v>
      </c>
    </row>
    <row r="552" spans="2:51" s="14" customFormat="1" ht="11.25">
      <c r="B552" s="217"/>
      <c r="C552" s="218"/>
      <c r="D552" s="208" t="s">
        <v>224</v>
      </c>
      <c r="E552" s="219" t="s">
        <v>1</v>
      </c>
      <c r="F552" s="220" t="s">
        <v>812</v>
      </c>
      <c r="G552" s="218"/>
      <c r="H552" s="221">
        <v>-0.792</v>
      </c>
      <c r="I552" s="222"/>
      <c r="J552" s="218"/>
      <c r="K552" s="218"/>
      <c r="L552" s="223"/>
      <c r="M552" s="224"/>
      <c r="N552" s="225"/>
      <c r="O552" s="225"/>
      <c r="P552" s="225"/>
      <c r="Q552" s="225"/>
      <c r="R552" s="225"/>
      <c r="S552" s="225"/>
      <c r="T552" s="226"/>
      <c r="AT552" s="227" t="s">
        <v>224</v>
      </c>
      <c r="AU552" s="227" t="s">
        <v>86</v>
      </c>
      <c r="AV552" s="14" t="s">
        <v>86</v>
      </c>
      <c r="AW552" s="14" t="s">
        <v>32</v>
      </c>
      <c r="AX552" s="14" t="s">
        <v>77</v>
      </c>
      <c r="AY552" s="227" t="s">
        <v>215</v>
      </c>
    </row>
    <row r="553" spans="2:51" s="13" customFormat="1" ht="11.25">
      <c r="B553" s="206"/>
      <c r="C553" s="207"/>
      <c r="D553" s="208" t="s">
        <v>224</v>
      </c>
      <c r="E553" s="209" t="s">
        <v>1</v>
      </c>
      <c r="F553" s="210" t="s">
        <v>813</v>
      </c>
      <c r="G553" s="207"/>
      <c r="H553" s="209" t="s">
        <v>1</v>
      </c>
      <c r="I553" s="211"/>
      <c r="J553" s="207"/>
      <c r="K553" s="207"/>
      <c r="L553" s="212"/>
      <c r="M553" s="213"/>
      <c r="N553" s="214"/>
      <c r="O553" s="214"/>
      <c r="P553" s="214"/>
      <c r="Q553" s="214"/>
      <c r="R553" s="214"/>
      <c r="S553" s="214"/>
      <c r="T553" s="215"/>
      <c r="AT553" s="216" t="s">
        <v>224</v>
      </c>
      <c r="AU553" s="216" t="s">
        <v>86</v>
      </c>
      <c r="AV553" s="13" t="s">
        <v>84</v>
      </c>
      <c r="AW553" s="13" t="s">
        <v>32</v>
      </c>
      <c r="AX553" s="13" t="s">
        <v>77</v>
      </c>
      <c r="AY553" s="216" t="s">
        <v>215</v>
      </c>
    </row>
    <row r="554" spans="2:51" s="14" customFormat="1" ht="11.25">
      <c r="B554" s="217"/>
      <c r="C554" s="218"/>
      <c r="D554" s="208" t="s">
        <v>224</v>
      </c>
      <c r="E554" s="219" t="s">
        <v>1</v>
      </c>
      <c r="F554" s="220" t="s">
        <v>814</v>
      </c>
      <c r="G554" s="218"/>
      <c r="H554" s="221">
        <v>5.379</v>
      </c>
      <c r="I554" s="222"/>
      <c r="J554" s="218"/>
      <c r="K554" s="218"/>
      <c r="L554" s="223"/>
      <c r="M554" s="224"/>
      <c r="N554" s="225"/>
      <c r="O554" s="225"/>
      <c r="P554" s="225"/>
      <c r="Q554" s="225"/>
      <c r="R554" s="225"/>
      <c r="S554" s="225"/>
      <c r="T554" s="226"/>
      <c r="AT554" s="227" t="s">
        <v>224</v>
      </c>
      <c r="AU554" s="227" t="s">
        <v>86</v>
      </c>
      <c r="AV554" s="14" t="s">
        <v>86</v>
      </c>
      <c r="AW554" s="14" t="s">
        <v>32</v>
      </c>
      <c r="AX554" s="14" t="s">
        <v>77</v>
      </c>
      <c r="AY554" s="227" t="s">
        <v>215</v>
      </c>
    </row>
    <row r="555" spans="2:51" s="13" customFormat="1" ht="11.25">
      <c r="B555" s="206"/>
      <c r="C555" s="207"/>
      <c r="D555" s="208" t="s">
        <v>224</v>
      </c>
      <c r="E555" s="209" t="s">
        <v>1</v>
      </c>
      <c r="F555" s="210" t="s">
        <v>806</v>
      </c>
      <c r="G555" s="207"/>
      <c r="H555" s="209" t="s">
        <v>1</v>
      </c>
      <c r="I555" s="211"/>
      <c r="J555" s="207"/>
      <c r="K555" s="207"/>
      <c r="L555" s="212"/>
      <c r="M555" s="213"/>
      <c r="N555" s="214"/>
      <c r="O555" s="214"/>
      <c r="P555" s="214"/>
      <c r="Q555" s="214"/>
      <c r="R555" s="214"/>
      <c r="S555" s="214"/>
      <c r="T555" s="215"/>
      <c r="AT555" s="216" t="s">
        <v>224</v>
      </c>
      <c r="AU555" s="216" t="s">
        <v>86</v>
      </c>
      <c r="AV555" s="13" t="s">
        <v>84</v>
      </c>
      <c r="AW555" s="13" t="s">
        <v>32</v>
      </c>
      <c r="AX555" s="13" t="s">
        <v>77</v>
      </c>
      <c r="AY555" s="216" t="s">
        <v>215</v>
      </c>
    </row>
    <row r="556" spans="2:51" s="14" customFormat="1" ht="11.25">
      <c r="B556" s="217"/>
      <c r="C556" s="218"/>
      <c r="D556" s="208" t="s">
        <v>224</v>
      </c>
      <c r="E556" s="219" t="s">
        <v>1</v>
      </c>
      <c r="F556" s="220" t="s">
        <v>815</v>
      </c>
      <c r="G556" s="218"/>
      <c r="H556" s="221">
        <v>-0.113</v>
      </c>
      <c r="I556" s="222"/>
      <c r="J556" s="218"/>
      <c r="K556" s="218"/>
      <c r="L556" s="223"/>
      <c r="M556" s="224"/>
      <c r="N556" s="225"/>
      <c r="O556" s="225"/>
      <c r="P556" s="225"/>
      <c r="Q556" s="225"/>
      <c r="R556" s="225"/>
      <c r="S556" s="225"/>
      <c r="T556" s="226"/>
      <c r="AT556" s="227" t="s">
        <v>224</v>
      </c>
      <c r="AU556" s="227" t="s">
        <v>86</v>
      </c>
      <c r="AV556" s="14" t="s">
        <v>86</v>
      </c>
      <c r="AW556" s="14" t="s">
        <v>32</v>
      </c>
      <c r="AX556" s="14" t="s">
        <v>77</v>
      </c>
      <c r="AY556" s="227" t="s">
        <v>215</v>
      </c>
    </row>
    <row r="557" spans="2:51" s="14" customFormat="1" ht="11.25">
      <c r="B557" s="217"/>
      <c r="C557" s="218"/>
      <c r="D557" s="208" t="s">
        <v>224</v>
      </c>
      <c r="E557" s="219" t="s">
        <v>1</v>
      </c>
      <c r="F557" s="220" t="s">
        <v>808</v>
      </c>
      <c r="G557" s="218"/>
      <c r="H557" s="221">
        <v>-0.396</v>
      </c>
      <c r="I557" s="222"/>
      <c r="J557" s="218"/>
      <c r="K557" s="218"/>
      <c r="L557" s="223"/>
      <c r="M557" s="224"/>
      <c r="N557" s="225"/>
      <c r="O557" s="225"/>
      <c r="P557" s="225"/>
      <c r="Q557" s="225"/>
      <c r="R557" s="225"/>
      <c r="S557" s="225"/>
      <c r="T557" s="226"/>
      <c r="AT557" s="227" t="s">
        <v>224</v>
      </c>
      <c r="AU557" s="227" t="s">
        <v>86</v>
      </c>
      <c r="AV557" s="14" t="s">
        <v>86</v>
      </c>
      <c r="AW557" s="14" t="s">
        <v>32</v>
      </c>
      <c r="AX557" s="14" t="s">
        <v>77</v>
      </c>
      <c r="AY557" s="227" t="s">
        <v>215</v>
      </c>
    </row>
    <row r="558" spans="2:51" s="15" customFormat="1" ht="11.25">
      <c r="B558" s="228"/>
      <c r="C558" s="229"/>
      <c r="D558" s="208" t="s">
        <v>224</v>
      </c>
      <c r="E558" s="230" t="s">
        <v>1</v>
      </c>
      <c r="F558" s="231" t="s">
        <v>227</v>
      </c>
      <c r="G558" s="229"/>
      <c r="H558" s="232">
        <v>32.431</v>
      </c>
      <c r="I558" s="233"/>
      <c r="J558" s="229"/>
      <c r="K558" s="229"/>
      <c r="L558" s="234"/>
      <c r="M558" s="235"/>
      <c r="N558" s="236"/>
      <c r="O558" s="236"/>
      <c r="P558" s="236"/>
      <c r="Q558" s="236"/>
      <c r="R558" s="236"/>
      <c r="S558" s="236"/>
      <c r="T558" s="237"/>
      <c r="AT558" s="238" t="s">
        <v>224</v>
      </c>
      <c r="AU558" s="238" t="s">
        <v>86</v>
      </c>
      <c r="AV558" s="15" t="s">
        <v>222</v>
      </c>
      <c r="AW558" s="15" t="s">
        <v>32</v>
      </c>
      <c r="AX558" s="15" t="s">
        <v>84</v>
      </c>
      <c r="AY558" s="238" t="s">
        <v>215</v>
      </c>
    </row>
    <row r="559" spans="1:65" s="2" customFormat="1" ht="24.2" customHeight="1">
      <c r="A559" s="35"/>
      <c r="B559" s="36"/>
      <c r="C559" s="193" t="s">
        <v>816</v>
      </c>
      <c r="D559" s="193" t="s">
        <v>217</v>
      </c>
      <c r="E559" s="194" t="s">
        <v>817</v>
      </c>
      <c r="F559" s="195" t="s">
        <v>818</v>
      </c>
      <c r="G559" s="196" t="s">
        <v>230</v>
      </c>
      <c r="H559" s="197">
        <v>44.24</v>
      </c>
      <c r="I559" s="198"/>
      <c r="J559" s="199">
        <f>ROUND(I559*H559,2)</f>
        <v>0</v>
      </c>
      <c r="K559" s="195" t="s">
        <v>231</v>
      </c>
      <c r="L559" s="40"/>
      <c r="M559" s="200" t="s">
        <v>1</v>
      </c>
      <c r="N559" s="201" t="s">
        <v>42</v>
      </c>
      <c r="O559" s="72"/>
      <c r="P559" s="202">
        <f>O559*H559</f>
        <v>0</v>
      </c>
      <c r="Q559" s="202">
        <v>0.00232</v>
      </c>
      <c r="R559" s="202">
        <f>Q559*H559</f>
        <v>0.1026368</v>
      </c>
      <c r="S559" s="202">
        <v>0</v>
      </c>
      <c r="T559" s="203">
        <f>S559*H559</f>
        <v>0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204" t="s">
        <v>222</v>
      </c>
      <c r="AT559" s="204" t="s">
        <v>217</v>
      </c>
      <c r="AU559" s="204" t="s">
        <v>86</v>
      </c>
      <c r="AY559" s="18" t="s">
        <v>215</v>
      </c>
      <c r="BE559" s="205">
        <f>IF(N559="základní",J559,0)</f>
        <v>0</v>
      </c>
      <c r="BF559" s="205">
        <f>IF(N559="snížená",J559,0)</f>
        <v>0</v>
      </c>
      <c r="BG559" s="205">
        <f>IF(N559="zákl. přenesená",J559,0)</f>
        <v>0</v>
      </c>
      <c r="BH559" s="205">
        <f>IF(N559="sníž. přenesená",J559,0)</f>
        <v>0</v>
      </c>
      <c r="BI559" s="205">
        <f>IF(N559="nulová",J559,0)</f>
        <v>0</v>
      </c>
      <c r="BJ559" s="18" t="s">
        <v>84</v>
      </c>
      <c r="BK559" s="205">
        <f>ROUND(I559*H559,2)</f>
        <v>0</v>
      </c>
      <c r="BL559" s="18" t="s">
        <v>222</v>
      </c>
      <c r="BM559" s="204" t="s">
        <v>819</v>
      </c>
    </row>
    <row r="560" spans="2:51" s="13" customFormat="1" ht="11.25">
      <c r="B560" s="206"/>
      <c r="C560" s="207"/>
      <c r="D560" s="208" t="s">
        <v>224</v>
      </c>
      <c r="E560" s="209" t="s">
        <v>1</v>
      </c>
      <c r="F560" s="210" t="s">
        <v>804</v>
      </c>
      <c r="G560" s="207"/>
      <c r="H560" s="209" t="s">
        <v>1</v>
      </c>
      <c r="I560" s="211"/>
      <c r="J560" s="207"/>
      <c r="K560" s="207"/>
      <c r="L560" s="212"/>
      <c r="M560" s="213"/>
      <c r="N560" s="214"/>
      <c r="O560" s="214"/>
      <c r="P560" s="214"/>
      <c r="Q560" s="214"/>
      <c r="R560" s="214"/>
      <c r="S560" s="214"/>
      <c r="T560" s="215"/>
      <c r="AT560" s="216" t="s">
        <v>224</v>
      </c>
      <c r="AU560" s="216" t="s">
        <v>86</v>
      </c>
      <c r="AV560" s="13" t="s">
        <v>84</v>
      </c>
      <c r="AW560" s="13" t="s">
        <v>32</v>
      </c>
      <c r="AX560" s="13" t="s">
        <v>77</v>
      </c>
      <c r="AY560" s="216" t="s">
        <v>215</v>
      </c>
    </row>
    <row r="561" spans="2:51" s="14" customFormat="1" ht="11.25">
      <c r="B561" s="217"/>
      <c r="C561" s="218"/>
      <c r="D561" s="208" t="s">
        <v>224</v>
      </c>
      <c r="E561" s="219" t="s">
        <v>1</v>
      </c>
      <c r="F561" s="220" t="s">
        <v>820</v>
      </c>
      <c r="G561" s="218"/>
      <c r="H561" s="221">
        <v>15.36</v>
      </c>
      <c r="I561" s="222"/>
      <c r="J561" s="218"/>
      <c r="K561" s="218"/>
      <c r="L561" s="223"/>
      <c r="M561" s="224"/>
      <c r="N561" s="225"/>
      <c r="O561" s="225"/>
      <c r="P561" s="225"/>
      <c r="Q561" s="225"/>
      <c r="R561" s="225"/>
      <c r="S561" s="225"/>
      <c r="T561" s="226"/>
      <c r="AT561" s="227" t="s">
        <v>224</v>
      </c>
      <c r="AU561" s="227" t="s">
        <v>86</v>
      </c>
      <c r="AV561" s="14" t="s">
        <v>86</v>
      </c>
      <c r="AW561" s="14" t="s">
        <v>32</v>
      </c>
      <c r="AX561" s="14" t="s">
        <v>77</v>
      </c>
      <c r="AY561" s="227" t="s">
        <v>215</v>
      </c>
    </row>
    <row r="562" spans="2:51" s="13" customFormat="1" ht="11.25">
      <c r="B562" s="206"/>
      <c r="C562" s="207"/>
      <c r="D562" s="208" t="s">
        <v>224</v>
      </c>
      <c r="E562" s="209" t="s">
        <v>1</v>
      </c>
      <c r="F562" s="210" t="s">
        <v>810</v>
      </c>
      <c r="G562" s="207"/>
      <c r="H562" s="209" t="s">
        <v>1</v>
      </c>
      <c r="I562" s="211"/>
      <c r="J562" s="207"/>
      <c r="K562" s="207"/>
      <c r="L562" s="212"/>
      <c r="M562" s="213"/>
      <c r="N562" s="214"/>
      <c r="O562" s="214"/>
      <c r="P562" s="214"/>
      <c r="Q562" s="214"/>
      <c r="R562" s="214"/>
      <c r="S562" s="214"/>
      <c r="T562" s="215"/>
      <c r="AT562" s="216" t="s">
        <v>224</v>
      </c>
      <c r="AU562" s="216" t="s">
        <v>86</v>
      </c>
      <c r="AV562" s="13" t="s">
        <v>84</v>
      </c>
      <c r="AW562" s="13" t="s">
        <v>32</v>
      </c>
      <c r="AX562" s="13" t="s">
        <v>77</v>
      </c>
      <c r="AY562" s="216" t="s">
        <v>215</v>
      </c>
    </row>
    <row r="563" spans="2:51" s="14" customFormat="1" ht="11.25">
      <c r="B563" s="217"/>
      <c r="C563" s="218"/>
      <c r="D563" s="208" t="s">
        <v>224</v>
      </c>
      <c r="E563" s="219" t="s">
        <v>1</v>
      </c>
      <c r="F563" s="220" t="s">
        <v>821</v>
      </c>
      <c r="G563" s="218"/>
      <c r="H563" s="221">
        <v>22.4</v>
      </c>
      <c r="I563" s="222"/>
      <c r="J563" s="218"/>
      <c r="K563" s="218"/>
      <c r="L563" s="223"/>
      <c r="M563" s="224"/>
      <c r="N563" s="225"/>
      <c r="O563" s="225"/>
      <c r="P563" s="225"/>
      <c r="Q563" s="225"/>
      <c r="R563" s="225"/>
      <c r="S563" s="225"/>
      <c r="T563" s="226"/>
      <c r="AT563" s="227" t="s">
        <v>224</v>
      </c>
      <c r="AU563" s="227" t="s">
        <v>86</v>
      </c>
      <c r="AV563" s="14" t="s">
        <v>86</v>
      </c>
      <c r="AW563" s="14" t="s">
        <v>32</v>
      </c>
      <c r="AX563" s="14" t="s">
        <v>77</v>
      </c>
      <c r="AY563" s="227" t="s">
        <v>215</v>
      </c>
    </row>
    <row r="564" spans="2:51" s="13" customFormat="1" ht="11.25">
      <c r="B564" s="206"/>
      <c r="C564" s="207"/>
      <c r="D564" s="208" t="s">
        <v>224</v>
      </c>
      <c r="E564" s="209" t="s">
        <v>1</v>
      </c>
      <c r="F564" s="210" t="s">
        <v>813</v>
      </c>
      <c r="G564" s="207"/>
      <c r="H564" s="209" t="s">
        <v>1</v>
      </c>
      <c r="I564" s="211"/>
      <c r="J564" s="207"/>
      <c r="K564" s="207"/>
      <c r="L564" s="212"/>
      <c r="M564" s="213"/>
      <c r="N564" s="214"/>
      <c r="O564" s="214"/>
      <c r="P564" s="214"/>
      <c r="Q564" s="214"/>
      <c r="R564" s="214"/>
      <c r="S564" s="214"/>
      <c r="T564" s="215"/>
      <c r="AT564" s="216" t="s">
        <v>224</v>
      </c>
      <c r="AU564" s="216" t="s">
        <v>86</v>
      </c>
      <c r="AV564" s="13" t="s">
        <v>84</v>
      </c>
      <c r="AW564" s="13" t="s">
        <v>32</v>
      </c>
      <c r="AX564" s="13" t="s">
        <v>77</v>
      </c>
      <c r="AY564" s="216" t="s">
        <v>215</v>
      </c>
    </row>
    <row r="565" spans="2:51" s="14" customFormat="1" ht="11.25">
      <c r="B565" s="217"/>
      <c r="C565" s="218"/>
      <c r="D565" s="208" t="s">
        <v>224</v>
      </c>
      <c r="E565" s="219" t="s">
        <v>1</v>
      </c>
      <c r="F565" s="220" t="s">
        <v>822</v>
      </c>
      <c r="G565" s="218"/>
      <c r="H565" s="221">
        <v>6.48</v>
      </c>
      <c r="I565" s="222"/>
      <c r="J565" s="218"/>
      <c r="K565" s="218"/>
      <c r="L565" s="223"/>
      <c r="M565" s="224"/>
      <c r="N565" s="225"/>
      <c r="O565" s="225"/>
      <c r="P565" s="225"/>
      <c r="Q565" s="225"/>
      <c r="R565" s="225"/>
      <c r="S565" s="225"/>
      <c r="T565" s="226"/>
      <c r="AT565" s="227" t="s">
        <v>224</v>
      </c>
      <c r="AU565" s="227" t="s">
        <v>86</v>
      </c>
      <c r="AV565" s="14" t="s">
        <v>86</v>
      </c>
      <c r="AW565" s="14" t="s">
        <v>32</v>
      </c>
      <c r="AX565" s="14" t="s">
        <v>77</v>
      </c>
      <c r="AY565" s="227" t="s">
        <v>215</v>
      </c>
    </row>
    <row r="566" spans="2:51" s="15" customFormat="1" ht="11.25">
      <c r="B566" s="228"/>
      <c r="C566" s="229"/>
      <c r="D566" s="208" t="s">
        <v>224</v>
      </c>
      <c r="E566" s="230" t="s">
        <v>1</v>
      </c>
      <c r="F566" s="231" t="s">
        <v>227</v>
      </c>
      <c r="G566" s="229"/>
      <c r="H566" s="232">
        <v>44.24</v>
      </c>
      <c r="I566" s="233"/>
      <c r="J566" s="229"/>
      <c r="K566" s="229"/>
      <c r="L566" s="234"/>
      <c r="M566" s="235"/>
      <c r="N566" s="236"/>
      <c r="O566" s="236"/>
      <c r="P566" s="236"/>
      <c r="Q566" s="236"/>
      <c r="R566" s="236"/>
      <c r="S566" s="236"/>
      <c r="T566" s="237"/>
      <c r="AT566" s="238" t="s">
        <v>224</v>
      </c>
      <c r="AU566" s="238" t="s">
        <v>86</v>
      </c>
      <c r="AV566" s="15" t="s">
        <v>222</v>
      </c>
      <c r="AW566" s="15" t="s">
        <v>32</v>
      </c>
      <c r="AX566" s="15" t="s">
        <v>84</v>
      </c>
      <c r="AY566" s="238" t="s">
        <v>215</v>
      </c>
    </row>
    <row r="567" spans="1:65" s="2" customFormat="1" ht="16.5" customHeight="1">
      <c r="A567" s="35"/>
      <c r="B567" s="36"/>
      <c r="C567" s="193" t="s">
        <v>823</v>
      </c>
      <c r="D567" s="193" t="s">
        <v>217</v>
      </c>
      <c r="E567" s="194" t="s">
        <v>824</v>
      </c>
      <c r="F567" s="195" t="s">
        <v>825</v>
      </c>
      <c r="G567" s="196" t="s">
        <v>272</v>
      </c>
      <c r="H567" s="197">
        <v>0.058</v>
      </c>
      <c r="I567" s="198"/>
      <c r="J567" s="199">
        <f>ROUND(I567*H567,2)</f>
        <v>0</v>
      </c>
      <c r="K567" s="195" t="s">
        <v>231</v>
      </c>
      <c r="L567" s="40"/>
      <c r="M567" s="200" t="s">
        <v>1</v>
      </c>
      <c r="N567" s="201" t="s">
        <v>42</v>
      </c>
      <c r="O567" s="72"/>
      <c r="P567" s="202">
        <f>O567*H567</f>
        <v>0</v>
      </c>
      <c r="Q567" s="202">
        <v>1.03696</v>
      </c>
      <c r="R567" s="202">
        <f>Q567*H567</f>
        <v>0.06014368000000001</v>
      </c>
      <c r="S567" s="202">
        <v>0</v>
      </c>
      <c r="T567" s="203">
        <f>S567*H567</f>
        <v>0</v>
      </c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R567" s="204" t="s">
        <v>222</v>
      </c>
      <c r="AT567" s="204" t="s">
        <v>217</v>
      </c>
      <c r="AU567" s="204" t="s">
        <v>86</v>
      </c>
      <c r="AY567" s="18" t="s">
        <v>215</v>
      </c>
      <c r="BE567" s="205">
        <f>IF(N567="základní",J567,0)</f>
        <v>0</v>
      </c>
      <c r="BF567" s="205">
        <f>IF(N567="snížená",J567,0)</f>
        <v>0</v>
      </c>
      <c r="BG567" s="205">
        <f>IF(N567="zákl. přenesená",J567,0)</f>
        <v>0</v>
      </c>
      <c r="BH567" s="205">
        <f>IF(N567="sníž. přenesená",J567,0)</f>
        <v>0</v>
      </c>
      <c r="BI567" s="205">
        <f>IF(N567="nulová",J567,0)</f>
        <v>0</v>
      </c>
      <c r="BJ567" s="18" t="s">
        <v>84</v>
      </c>
      <c r="BK567" s="205">
        <f>ROUND(I567*H567,2)</f>
        <v>0</v>
      </c>
      <c r="BL567" s="18" t="s">
        <v>222</v>
      </c>
      <c r="BM567" s="204" t="s">
        <v>826</v>
      </c>
    </row>
    <row r="568" spans="2:51" s="13" customFormat="1" ht="11.25">
      <c r="B568" s="206"/>
      <c r="C568" s="207"/>
      <c r="D568" s="208" t="s">
        <v>224</v>
      </c>
      <c r="E568" s="209" t="s">
        <v>1</v>
      </c>
      <c r="F568" s="210" t="s">
        <v>827</v>
      </c>
      <c r="G568" s="207"/>
      <c r="H568" s="209" t="s">
        <v>1</v>
      </c>
      <c r="I568" s="211"/>
      <c r="J568" s="207"/>
      <c r="K568" s="207"/>
      <c r="L568" s="212"/>
      <c r="M568" s="213"/>
      <c r="N568" s="214"/>
      <c r="O568" s="214"/>
      <c r="P568" s="214"/>
      <c r="Q568" s="214"/>
      <c r="R568" s="214"/>
      <c r="S568" s="214"/>
      <c r="T568" s="215"/>
      <c r="AT568" s="216" t="s">
        <v>224</v>
      </c>
      <c r="AU568" s="216" t="s">
        <v>86</v>
      </c>
      <c r="AV568" s="13" t="s">
        <v>84</v>
      </c>
      <c r="AW568" s="13" t="s">
        <v>32</v>
      </c>
      <c r="AX568" s="13" t="s">
        <v>77</v>
      </c>
      <c r="AY568" s="216" t="s">
        <v>215</v>
      </c>
    </row>
    <row r="569" spans="2:51" s="14" customFormat="1" ht="11.25">
      <c r="B569" s="217"/>
      <c r="C569" s="218"/>
      <c r="D569" s="208" t="s">
        <v>224</v>
      </c>
      <c r="E569" s="219" t="s">
        <v>1</v>
      </c>
      <c r="F569" s="220" t="s">
        <v>828</v>
      </c>
      <c r="G569" s="218"/>
      <c r="H569" s="221">
        <v>0.006</v>
      </c>
      <c r="I569" s="222"/>
      <c r="J569" s="218"/>
      <c r="K569" s="218"/>
      <c r="L569" s="223"/>
      <c r="M569" s="224"/>
      <c r="N569" s="225"/>
      <c r="O569" s="225"/>
      <c r="P569" s="225"/>
      <c r="Q569" s="225"/>
      <c r="R569" s="225"/>
      <c r="S569" s="225"/>
      <c r="T569" s="226"/>
      <c r="AT569" s="227" t="s">
        <v>224</v>
      </c>
      <c r="AU569" s="227" t="s">
        <v>86</v>
      </c>
      <c r="AV569" s="14" t="s">
        <v>86</v>
      </c>
      <c r="AW569" s="14" t="s">
        <v>32</v>
      </c>
      <c r="AX569" s="14" t="s">
        <v>77</v>
      </c>
      <c r="AY569" s="227" t="s">
        <v>215</v>
      </c>
    </row>
    <row r="570" spans="2:51" s="14" customFormat="1" ht="11.25">
      <c r="B570" s="217"/>
      <c r="C570" s="218"/>
      <c r="D570" s="208" t="s">
        <v>224</v>
      </c>
      <c r="E570" s="219" t="s">
        <v>1</v>
      </c>
      <c r="F570" s="220" t="s">
        <v>829</v>
      </c>
      <c r="G570" s="218"/>
      <c r="H570" s="221">
        <v>0.014</v>
      </c>
      <c r="I570" s="222"/>
      <c r="J570" s="218"/>
      <c r="K570" s="218"/>
      <c r="L570" s="223"/>
      <c r="M570" s="224"/>
      <c r="N570" s="225"/>
      <c r="O570" s="225"/>
      <c r="P570" s="225"/>
      <c r="Q570" s="225"/>
      <c r="R570" s="225"/>
      <c r="S570" s="225"/>
      <c r="T570" s="226"/>
      <c r="AT570" s="227" t="s">
        <v>224</v>
      </c>
      <c r="AU570" s="227" t="s">
        <v>86</v>
      </c>
      <c r="AV570" s="14" t="s">
        <v>86</v>
      </c>
      <c r="AW570" s="14" t="s">
        <v>32</v>
      </c>
      <c r="AX570" s="14" t="s">
        <v>77</v>
      </c>
      <c r="AY570" s="227" t="s">
        <v>215</v>
      </c>
    </row>
    <row r="571" spans="2:51" s="13" customFormat="1" ht="11.25">
      <c r="B571" s="206"/>
      <c r="C571" s="207"/>
      <c r="D571" s="208" t="s">
        <v>224</v>
      </c>
      <c r="E571" s="209" t="s">
        <v>1</v>
      </c>
      <c r="F571" s="210" t="s">
        <v>830</v>
      </c>
      <c r="G571" s="207"/>
      <c r="H571" s="209" t="s">
        <v>1</v>
      </c>
      <c r="I571" s="211"/>
      <c r="J571" s="207"/>
      <c r="K571" s="207"/>
      <c r="L571" s="212"/>
      <c r="M571" s="213"/>
      <c r="N571" s="214"/>
      <c r="O571" s="214"/>
      <c r="P571" s="214"/>
      <c r="Q571" s="214"/>
      <c r="R571" s="214"/>
      <c r="S571" s="214"/>
      <c r="T571" s="215"/>
      <c r="AT571" s="216" t="s">
        <v>224</v>
      </c>
      <c r="AU571" s="216" t="s">
        <v>86</v>
      </c>
      <c r="AV571" s="13" t="s">
        <v>84</v>
      </c>
      <c r="AW571" s="13" t="s">
        <v>32</v>
      </c>
      <c r="AX571" s="13" t="s">
        <v>77</v>
      </c>
      <c r="AY571" s="216" t="s">
        <v>215</v>
      </c>
    </row>
    <row r="572" spans="2:51" s="14" customFormat="1" ht="11.25">
      <c r="B572" s="217"/>
      <c r="C572" s="218"/>
      <c r="D572" s="208" t="s">
        <v>224</v>
      </c>
      <c r="E572" s="219" t="s">
        <v>1</v>
      </c>
      <c r="F572" s="220" t="s">
        <v>828</v>
      </c>
      <c r="G572" s="218"/>
      <c r="H572" s="221">
        <v>0.006</v>
      </c>
      <c r="I572" s="222"/>
      <c r="J572" s="218"/>
      <c r="K572" s="218"/>
      <c r="L572" s="223"/>
      <c r="M572" s="224"/>
      <c r="N572" s="225"/>
      <c r="O572" s="225"/>
      <c r="P572" s="225"/>
      <c r="Q572" s="225"/>
      <c r="R572" s="225"/>
      <c r="S572" s="225"/>
      <c r="T572" s="226"/>
      <c r="AT572" s="227" t="s">
        <v>224</v>
      </c>
      <c r="AU572" s="227" t="s">
        <v>86</v>
      </c>
      <c r="AV572" s="14" t="s">
        <v>86</v>
      </c>
      <c r="AW572" s="14" t="s">
        <v>32</v>
      </c>
      <c r="AX572" s="14" t="s">
        <v>77</v>
      </c>
      <c r="AY572" s="227" t="s">
        <v>215</v>
      </c>
    </row>
    <row r="573" spans="2:51" s="14" customFormat="1" ht="11.25">
      <c r="B573" s="217"/>
      <c r="C573" s="218"/>
      <c r="D573" s="208" t="s">
        <v>224</v>
      </c>
      <c r="E573" s="219" t="s">
        <v>1</v>
      </c>
      <c r="F573" s="220" t="s">
        <v>831</v>
      </c>
      <c r="G573" s="218"/>
      <c r="H573" s="221">
        <v>0.021</v>
      </c>
      <c r="I573" s="222"/>
      <c r="J573" s="218"/>
      <c r="K573" s="218"/>
      <c r="L573" s="223"/>
      <c r="M573" s="224"/>
      <c r="N573" s="225"/>
      <c r="O573" s="225"/>
      <c r="P573" s="225"/>
      <c r="Q573" s="225"/>
      <c r="R573" s="225"/>
      <c r="S573" s="225"/>
      <c r="T573" s="226"/>
      <c r="AT573" s="227" t="s">
        <v>224</v>
      </c>
      <c r="AU573" s="227" t="s">
        <v>86</v>
      </c>
      <c r="AV573" s="14" t="s">
        <v>86</v>
      </c>
      <c r="AW573" s="14" t="s">
        <v>32</v>
      </c>
      <c r="AX573" s="14" t="s">
        <v>77</v>
      </c>
      <c r="AY573" s="227" t="s">
        <v>215</v>
      </c>
    </row>
    <row r="574" spans="2:51" s="13" customFormat="1" ht="11.25">
      <c r="B574" s="206"/>
      <c r="C574" s="207"/>
      <c r="D574" s="208" t="s">
        <v>224</v>
      </c>
      <c r="E574" s="209" t="s">
        <v>1</v>
      </c>
      <c r="F574" s="210" t="s">
        <v>832</v>
      </c>
      <c r="G574" s="207"/>
      <c r="H574" s="209" t="s">
        <v>1</v>
      </c>
      <c r="I574" s="211"/>
      <c r="J574" s="207"/>
      <c r="K574" s="207"/>
      <c r="L574" s="212"/>
      <c r="M574" s="213"/>
      <c r="N574" s="214"/>
      <c r="O574" s="214"/>
      <c r="P574" s="214"/>
      <c r="Q574" s="214"/>
      <c r="R574" s="214"/>
      <c r="S574" s="214"/>
      <c r="T574" s="215"/>
      <c r="AT574" s="216" t="s">
        <v>224</v>
      </c>
      <c r="AU574" s="216" t="s">
        <v>86</v>
      </c>
      <c r="AV574" s="13" t="s">
        <v>84</v>
      </c>
      <c r="AW574" s="13" t="s">
        <v>32</v>
      </c>
      <c r="AX574" s="13" t="s">
        <v>77</v>
      </c>
      <c r="AY574" s="216" t="s">
        <v>215</v>
      </c>
    </row>
    <row r="575" spans="2:51" s="14" customFormat="1" ht="11.25">
      <c r="B575" s="217"/>
      <c r="C575" s="218"/>
      <c r="D575" s="208" t="s">
        <v>224</v>
      </c>
      <c r="E575" s="219" t="s">
        <v>1</v>
      </c>
      <c r="F575" s="220" t="s">
        <v>833</v>
      </c>
      <c r="G575" s="218"/>
      <c r="H575" s="221">
        <v>0.005</v>
      </c>
      <c r="I575" s="222"/>
      <c r="J575" s="218"/>
      <c r="K575" s="218"/>
      <c r="L575" s="223"/>
      <c r="M575" s="224"/>
      <c r="N575" s="225"/>
      <c r="O575" s="225"/>
      <c r="P575" s="225"/>
      <c r="Q575" s="225"/>
      <c r="R575" s="225"/>
      <c r="S575" s="225"/>
      <c r="T575" s="226"/>
      <c r="AT575" s="227" t="s">
        <v>224</v>
      </c>
      <c r="AU575" s="227" t="s">
        <v>86</v>
      </c>
      <c r="AV575" s="14" t="s">
        <v>86</v>
      </c>
      <c r="AW575" s="14" t="s">
        <v>32</v>
      </c>
      <c r="AX575" s="14" t="s">
        <v>77</v>
      </c>
      <c r="AY575" s="227" t="s">
        <v>215</v>
      </c>
    </row>
    <row r="576" spans="2:51" s="14" customFormat="1" ht="11.25">
      <c r="B576" s="217"/>
      <c r="C576" s="218"/>
      <c r="D576" s="208" t="s">
        <v>224</v>
      </c>
      <c r="E576" s="219" t="s">
        <v>1</v>
      </c>
      <c r="F576" s="220" t="s">
        <v>834</v>
      </c>
      <c r="G576" s="218"/>
      <c r="H576" s="221">
        <v>0.006</v>
      </c>
      <c r="I576" s="222"/>
      <c r="J576" s="218"/>
      <c r="K576" s="218"/>
      <c r="L576" s="223"/>
      <c r="M576" s="224"/>
      <c r="N576" s="225"/>
      <c r="O576" s="225"/>
      <c r="P576" s="225"/>
      <c r="Q576" s="225"/>
      <c r="R576" s="225"/>
      <c r="S576" s="225"/>
      <c r="T576" s="226"/>
      <c r="AT576" s="227" t="s">
        <v>224</v>
      </c>
      <c r="AU576" s="227" t="s">
        <v>86</v>
      </c>
      <c r="AV576" s="14" t="s">
        <v>86</v>
      </c>
      <c r="AW576" s="14" t="s">
        <v>32</v>
      </c>
      <c r="AX576" s="14" t="s">
        <v>77</v>
      </c>
      <c r="AY576" s="227" t="s">
        <v>215</v>
      </c>
    </row>
    <row r="577" spans="2:51" s="15" customFormat="1" ht="11.25">
      <c r="B577" s="228"/>
      <c r="C577" s="229"/>
      <c r="D577" s="208" t="s">
        <v>224</v>
      </c>
      <c r="E577" s="230" t="s">
        <v>1</v>
      </c>
      <c r="F577" s="231" t="s">
        <v>227</v>
      </c>
      <c r="G577" s="229"/>
      <c r="H577" s="232">
        <v>0.058</v>
      </c>
      <c r="I577" s="233"/>
      <c r="J577" s="229"/>
      <c r="K577" s="229"/>
      <c r="L577" s="234"/>
      <c r="M577" s="235"/>
      <c r="N577" s="236"/>
      <c r="O577" s="236"/>
      <c r="P577" s="236"/>
      <c r="Q577" s="236"/>
      <c r="R577" s="236"/>
      <c r="S577" s="236"/>
      <c r="T577" s="237"/>
      <c r="AT577" s="238" t="s">
        <v>224</v>
      </c>
      <c r="AU577" s="238" t="s">
        <v>86</v>
      </c>
      <c r="AV577" s="15" t="s">
        <v>222</v>
      </c>
      <c r="AW577" s="15" t="s">
        <v>32</v>
      </c>
      <c r="AX577" s="15" t="s">
        <v>84</v>
      </c>
      <c r="AY577" s="238" t="s">
        <v>215</v>
      </c>
    </row>
    <row r="578" spans="1:65" s="2" customFormat="1" ht="16.5" customHeight="1">
      <c r="A578" s="35"/>
      <c r="B578" s="36"/>
      <c r="C578" s="193" t="s">
        <v>835</v>
      </c>
      <c r="D578" s="193" t="s">
        <v>217</v>
      </c>
      <c r="E578" s="194" t="s">
        <v>836</v>
      </c>
      <c r="F578" s="195" t="s">
        <v>837</v>
      </c>
      <c r="G578" s="196" t="s">
        <v>272</v>
      </c>
      <c r="H578" s="197">
        <v>0.06</v>
      </c>
      <c r="I578" s="198"/>
      <c r="J578" s="199">
        <f>ROUND(I578*H578,2)</f>
        <v>0</v>
      </c>
      <c r="K578" s="195" t="s">
        <v>231</v>
      </c>
      <c r="L578" s="40"/>
      <c r="M578" s="200" t="s">
        <v>1</v>
      </c>
      <c r="N578" s="201" t="s">
        <v>42</v>
      </c>
      <c r="O578" s="72"/>
      <c r="P578" s="202">
        <f>O578*H578</f>
        <v>0</v>
      </c>
      <c r="Q578" s="202">
        <v>1.04196</v>
      </c>
      <c r="R578" s="202">
        <f>Q578*H578</f>
        <v>0.06251759999999999</v>
      </c>
      <c r="S578" s="202">
        <v>0</v>
      </c>
      <c r="T578" s="203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204" t="s">
        <v>222</v>
      </c>
      <c r="AT578" s="204" t="s">
        <v>217</v>
      </c>
      <c r="AU578" s="204" t="s">
        <v>86</v>
      </c>
      <c r="AY578" s="18" t="s">
        <v>215</v>
      </c>
      <c r="BE578" s="205">
        <f>IF(N578="základní",J578,0)</f>
        <v>0</v>
      </c>
      <c r="BF578" s="205">
        <f>IF(N578="snížená",J578,0)</f>
        <v>0</v>
      </c>
      <c r="BG578" s="205">
        <f>IF(N578="zákl. přenesená",J578,0)</f>
        <v>0</v>
      </c>
      <c r="BH578" s="205">
        <f>IF(N578="sníž. přenesená",J578,0)</f>
        <v>0</v>
      </c>
      <c r="BI578" s="205">
        <f>IF(N578="nulová",J578,0)</f>
        <v>0</v>
      </c>
      <c r="BJ578" s="18" t="s">
        <v>84</v>
      </c>
      <c r="BK578" s="205">
        <f>ROUND(I578*H578,2)</f>
        <v>0</v>
      </c>
      <c r="BL578" s="18" t="s">
        <v>222</v>
      </c>
      <c r="BM578" s="204" t="s">
        <v>838</v>
      </c>
    </row>
    <row r="579" spans="2:51" s="14" customFormat="1" ht="11.25">
      <c r="B579" s="217"/>
      <c r="C579" s="218"/>
      <c r="D579" s="208" t="s">
        <v>224</v>
      </c>
      <c r="E579" s="219" t="s">
        <v>1</v>
      </c>
      <c r="F579" s="220" t="s">
        <v>839</v>
      </c>
      <c r="G579" s="218"/>
      <c r="H579" s="221">
        <v>1.131</v>
      </c>
      <c r="I579" s="222"/>
      <c r="J579" s="218"/>
      <c r="K579" s="218"/>
      <c r="L579" s="223"/>
      <c r="M579" s="224"/>
      <c r="N579" s="225"/>
      <c r="O579" s="225"/>
      <c r="P579" s="225"/>
      <c r="Q579" s="225"/>
      <c r="R579" s="225"/>
      <c r="S579" s="225"/>
      <c r="T579" s="226"/>
      <c r="AT579" s="227" t="s">
        <v>224</v>
      </c>
      <c r="AU579" s="227" t="s">
        <v>86</v>
      </c>
      <c r="AV579" s="14" t="s">
        <v>86</v>
      </c>
      <c r="AW579" s="14" t="s">
        <v>32</v>
      </c>
      <c r="AX579" s="14" t="s">
        <v>77</v>
      </c>
      <c r="AY579" s="227" t="s">
        <v>215</v>
      </c>
    </row>
    <row r="580" spans="2:51" s="14" customFormat="1" ht="11.25">
      <c r="B580" s="217"/>
      <c r="C580" s="218"/>
      <c r="D580" s="208" t="s">
        <v>224</v>
      </c>
      <c r="E580" s="219" t="s">
        <v>1</v>
      </c>
      <c r="F580" s="220" t="s">
        <v>840</v>
      </c>
      <c r="G580" s="218"/>
      <c r="H580" s="221">
        <v>1.507</v>
      </c>
      <c r="I580" s="222"/>
      <c r="J580" s="218"/>
      <c r="K580" s="218"/>
      <c r="L580" s="223"/>
      <c r="M580" s="224"/>
      <c r="N580" s="225"/>
      <c r="O580" s="225"/>
      <c r="P580" s="225"/>
      <c r="Q580" s="225"/>
      <c r="R580" s="225"/>
      <c r="S580" s="225"/>
      <c r="T580" s="226"/>
      <c r="AT580" s="227" t="s">
        <v>224</v>
      </c>
      <c r="AU580" s="227" t="s">
        <v>86</v>
      </c>
      <c r="AV580" s="14" t="s">
        <v>86</v>
      </c>
      <c r="AW580" s="14" t="s">
        <v>32</v>
      </c>
      <c r="AX580" s="14" t="s">
        <v>77</v>
      </c>
      <c r="AY580" s="227" t="s">
        <v>215</v>
      </c>
    </row>
    <row r="581" spans="2:51" s="14" customFormat="1" ht="11.25">
      <c r="B581" s="217"/>
      <c r="C581" s="218"/>
      <c r="D581" s="208" t="s">
        <v>224</v>
      </c>
      <c r="E581" s="219" t="s">
        <v>1</v>
      </c>
      <c r="F581" s="220" t="s">
        <v>841</v>
      </c>
      <c r="G581" s="218"/>
      <c r="H581" s="221">
        <v>0.366</v>
      </c>
      <c r="I581" s="222"/>
      <c r="J581" s="218"/>
      <c r="K581" s="218"/>
      <c r="L581" s="223"/>
      <c r="M581" s="224"/>
      <c r="N581" s="225"/>
      <c r="O581" s="225"/>
      <c r="P581" s="225"/>
      <c r="Q581" s="225"/>
      <c r="R581" s="225"/>
      <c r="S581" s="225"/>
      <c r="T581" s="226"/>
      <c r="AT581" s="227" t="s">
        <v>224</v>
      </c>
      <c r="AU581" s="227" t="s">
        <v>86</v>
      </c>
      <c r="AV581" s="14" t="s">
        <v>86</v>
      </c>
      <c r="AW581" s="14" t="s">
        <v>32</v>
      </c>
      <c r="AX581" s="14" t="s">
        <v>77</v>
      </c>
      <c r="AY581" s="227" t="s">
        <v>215</v>
      </c>
    </row>
    <row r="582" spans="2:51" s="15" customFormat="1" ht="11.25">
      <c r="B582" s="228"/>
      <c r="C582" s="229"/>
      <c r="D582" s="208" t="s">
        <v>224</v>
      </c>
      <c r="E582" s="230" t="s">
        <v>1</v>
      </c>
      <c r="F582" s="231" t="s">
        <v>227</v>
      </c>
      <c r="G582" s="229"/>
      <c r="H582" s="232">
        <v>3.004</v>
      </c>
      <c r="I582" s="233"/>
      <c r="J582" s="229"/>
      <c r="K582" s="229"/>
      <c r="L582" s="234"/>
      <c r="M582" s="235"/>
      <c r="N582" s="236"/>
      <c r="O582" s="236"/>
      <c r="P582" s="236"/>
      <c r="Q582" s="236"/>
      <c r="R582" s="236"/>
      <c r="S582" s="236"/>
      <c r="T582" s="237"/>
      <c r="AT582" s="238" t="s">
        <v>224</v>
      </c>
      <c r="AU582" s="238" t="s">
        <v>86</v>
      </c>
      <c r="AV582" s="15" t="s">
        <v>222</v>
      </c>
      <c r="AW582" s="15" t="s">
        <v>32</v>
      </c>
      <c r="AX582" s="15" t="s">
        <v>84</v>
      </c>
      <c r="AY582" s="238" t="s">
        <v>215</v>
      </c>
    </row>
    <row r="583" spans="2:51" s="14" customFormat="1" ht="11.25">
      <c r="B583" s="217"/>
      <c r="C583" s="218"/>
      <c r="D583" s="208" t="s">
        <v>224</v>
      </c>
      <c r="E583" s="218"/>
      <c r="F583" s="220" t="s">
        <v>842</v>
      </c>
      <c r="G583" s="218"/>
      <c r="H583" s="221">
        <v>0.06</v>
      </c>
      <c r="I583" s="222"/>
      <c r="J583" s="218"/>
      <c r="K583" s="218"/>
      <c r="L583" s="223"/>
      <c r="M583" s="224"/>
      <c r="N583" s="225"/>
      <c r="O583" s="225"/>
      <c r="P583" s="225"/>
      <c r="Q583" s="225"/>
      <c r="R583" s="225"/>
      <c r="S583" s="225"/>
      <c r="T583" s="226"/>
      <c r="AT583" s="227" t="s">
        <v>224</v>
      </c>
      <c r="AU583" s="227" t="s">
        <v>86</v>
      </c>
      <c r="AV583" s="14" t="s">
        <v>86</v>
      </c>
      <c r="AW583" s="14" t="s">
        <v>4</v>
      </c>
      <c r="AX583" s="14" t="s">
        <v>84</v>
      </c>
      <c r="AY583" s="227" t="s">
        <v>215</v>
      </c>
    </row>
    <row r="584" spans="1:65" s="2" customFormat="1" ht="33" customHeight="1">
      <c r="A584" s="35"/>
      <c r="B584" s="36"/>
      <c r="C584" s="193" t="s">
        <v>843</v>
      </c>
      <c r="D584" s="193" t="s">
        <v>217</v>
      </c>
      <c r="E584" s="194" t="s">
        <v>844</v>
      </c>
      <c r="F584" s="195" t="s">
        <v>845</v>
      </c>
      <c r="G584" s="196" t="s">
        <v>588</v>
      </c>
      <c r="H584" s="197">
        <v>1</v>
      </c>
      <c r="I584" s="198"/>
      <c r="J584" s="199">
        <f>ROUND(I584*H584,2)</f>
        <v>0</v>
      </c>
      <c r="K584" s="195" t="s">
        <v>221</v>
      </c>
      <c r="L584" s="40"/>
      <c r="M584" s="200" t="s">
        <v>1</v>
      </c>
      <c r="N584" s="201" t="s">
        <v>42</v>
      </c>
      <c r="O584" s="72"/>
      <c r="P584" s="202">
        <f>O584*H584</f>
        <v>0</v>
      </c>
      <c r="Q584" s="202">
        <v>2.921</v>
      </c>
      <c r="R584" s="202">
        <f>Q584*H584</f>
        <v>2.921</v>
      </c>
      <c r="S584" s="202">
        <v>0</v>
      </c>
      <c r="T584" s="203">
        <f>S584*H584</f>
        <v>0</v>
      </c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R584" s="204" t="s">
        <v>222</v>
      </c>
      <c r="AT584" s="204" t="s">
        <v>217</v>
      </c>
      <c r="AU584" s="204" t="s">
        <v>86</v>
      </c>
      <c r="AY584" s="18" t="s">
        <v>215</v>
      </c>
      <c r="BE584" s="205">
        <f>IF(N584="základní",J584,0)</f>
        <v>0</v>
      </c>
      <c r="BF584" s="205">
        <f>IF(N584="snížená",J584,0)</f>
        <v>0</v>
      </c>
      <c r="BG584" s="205">
        <f>IF(N584="zákl. přenesená",J584,0)</f>
        <v>0</v>
      </c>
      <c r="BH584" s="205">
        <f>IF(N584="sníž. přenesená",J584,0)</f>
        <v>0</v>
      </c>
      <c r="BI584" s="205">
        <f>IF(N584="nulová",J584,0)</f>
        <v>0</v>
      </c>
      <c r="BJ584" s="18" t="s">
        <v>84</v>
      </c>
      <c r="BK584" s="205">
        <f>ROUND(I584*H584,2)</f>
        <v>0</v>
      </c>
      <c r="BL584" s="18" t="s">
        <v>222</v>
      </c>
      <c r="BM584" s="204" t="s">
        <v>846</v>
      </c>
    </row>
    <row r="585" spans="1:65" s="2" customFormat="1" ht="33" customHeight="1">
      <c r="A585" s="35"/>
      <c r="B585" s="36"/>
      <c r="C585" s="193" t="s">
        <v>847</v>
      </c>
      <c r="D585" s="193" t="s">
        <v>217</v>
      </c>
      <c r="E585" s="194" t="s">
        <v>848</v>
      </c>
      <c r="F585" s="195" t="s">
        <v>849</v>
      </c>
      <c r="G585" s="196" t="s">
        <v>588</v>
      </c>
      <c r="H585" s="197">
        <v>1</v>
      </c>
      <c r="I585" s="198"/>
      <c r="J585" s="199">
        <f>ROUND(I585*H585,2)</f>
        <v>0</v>
      </c>
      <c r="K585" s="195" t="s">
        <v>221</v>
      </c>
      <c r="L585" s="40"/>
      <c r="M585" s="200" t="s">
        <v>1</v>
      </c>
      <c r="N585" s="201" t="s">
        <v>42</v>
      </c>
      <c r="O585" s="72"/>
      <c r="P585" s="202">
        <f>O585*H585</f>
        <v>0</v>
      </c>
      <c r="Q585" s="202">
        <v>2.921</v>
      </c>
      <c r="R585" s="202">
        <f>Q585*H585</f>
        <v>2.921</v>
      </c>
      <c r="S585" s="202">
        <v>0</v>
      </c>
      <c r="T585" s="203">
        <f>S585*H585</f>
        <v>0</v>
      </c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R585" s="204" t="s">
        <v>222</v>
      </c>
      <c r="AT585" s="204" t="s">
        <v>217</v>
      </c>
      <c r="AU585" s="204" t="s">
        <v>86</v>
      </c>
      <c r="AY585" s="18" t="s">
        <v>215</v>
      </c>
      <c r="BE585" s="205">
        <f>IF(N585="základní",J585,0)</f>
        <v>0</v>
      </c>
      <c r="BF585" s="205">
        <f>IF(N585="snížená",J585,0)</f>
        <v>0</v>
      </c>
      <c r="BG585" s="205">
        <f>IF(N585="zákl. přenesená",J585,0)</f>
        <v>0</v>
      </c>
      <c r="BH585" s="205">
        <f>IF(N585="sníž. přenesená",J585,0)</f>
        <v>0</v>
      </c>
      <c r="BI585" s="205">
        <f>IF(N585="nulová",J585,0)</f>
        <v>0</v>
      </c>
      <c r="BJ585" s="18" t="s">
        <v>84</v>
      </c>
      <c r="BK585" s="205">
        <f>ROUND(I585*H585,2)</f>
        <v>0</v>
      </c>
      <c r="BL585" s="18" t="s">
        <v>222</v>
      </c>
      <c r="BM585" s="204" t="s">
        <v>850</v>
      </c>
    </row>
    <row r="586" spans="1:65" s="2" customFormat="1" ht="33" customHeight="1">
      <c r="A586" s="35"/>
      <c r="B586" s="36"/>
      <c r="C586" s="193" t="s">
        <v>851</v>
      </c>
      <c r="D586" s="193" t="s">
        <v>217</v>
      </c>
      <c r="E586" s="194" t="s">
        <v>852</v>
      </c>
      <c r="F586" s="195" t="s">
        <v>853</v>
      </c>
      <c r="G586" s="196" t="s">
        <v>588</v>
      </c>
      <c r="H586" s="197">
        <v>1</v>
      </c>
      <c r="I586" s="198"/>
      <c r="J586" s="199">
        <f>ROUND(I586*H586,2)</f>
        <v>0</v>
      </c>
      <c r="K586" s="195" t="s">
        <v>221</v>
      </c>
      <c r="L586" s="40"/>
      <c r="M586" s="200" t="s">
        <v>1</v>
      </c>
      <c r="N586" s="201" t="s">
        <v>42</v>
      </c>
      <c r="O586" s="72"/>
      <c r="P586" s="202">
        <f>O586*H586</f>
        <v>0</v>
      </c>
      <c r="Q586" s="202">
        <v>1.041</v>
      </c>
      <c r="R586" s="202">
        <f>Q586*H586</f>
        <v>1.041</v>
      </c>
      <c r="S586" s="202">
        <v>0</v>
      </c>
      <c r="T586" s="203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204" t="s">
        <v>222</v>
      </c>
      <c r="AT586" s="204" t="s">
        <v>217</v>
      </c>
      <c r="AU586" s="204" t="s">
        <v>86</v>
      </c>
      <c r="AY586" s="18" t="s">
        <v>215</v>
      </c>
      <c r="BE586" s="205">
        <f>IF(N586="základní",J586,0)</f>
        <v>0</v>
      </c>
      <c r="BF586" s="205">
        <f>IF(N586="snížená",J586,0)</f>
        <v>0</v>
      </c>
      <c r="BG586" s="205">
        <f>IF(N586="zákl. přenesená",J586,0)</f>
        <v>0</v>
      </c>
      <c r="BH586" s="205">
        <f>IF(N586="sníž. přenesená",J586,0)</f>
        <v>0</v>
      </c>
      <c r="BI586" s="205">
        <f>IF(N586="nulová",J586,0)</f>
        <v>0</v>
      </c>
      <c r="BJ586" s="18" t="s">
        <v>84</v>
      </c>
      <c r="BK586" s="205">
        <f>ROUND(I586*H586,2)</f>
        <v>0</v>
      </c>
      <c r="BL586" s="18" t="s">
        <v>222</v>
      </c>
      <c r="BM586" s="204" t="s">
        <v>854</v>
      </c>
    </row>
    <row r="587" spans="1:65" s="2" customFormat="1" ht="24.2" customHeight="1">
      <c r="A587" s="35"/>
      <c r="B587" s="36"/>
      <c r="C587" s="193" t="s">
        <v>855</v>
      </c>
      <c r="D587" s="193" t="s">
        <v>217</v>
      </c>
      <c r="E587" s="194" t="s">
        <v>856</v>
      </c>
      <c r="F587" s="195" t="s">
        <v>857</v>
      </c>
      <c r="G587" s="196" t="s">
        <v>220</v>
      </c>
      <c r="H587" s="197">
        <v>40.833</v>
      </c>
      <c r="I587" s="198"/>
      <c r="J587" s="199">
        <f>ROUND(I587*H587,2)</f>
        <v>0</v>
      </c>
      <c r="K587" s="195" t="s">
        <v>231</v>
      </c>
      <c r="L587" s="40"/>
      <c r="M587" s="200" t="s">
        <v>1</v>
      </c>
      <c r="N587" s="201" t="s">
        <v>42</v>
      </c>
      <c r="O587" s="72"/>
      <c r="P587" s="202">
        <f>O587*H587</f>
        <v>0</v>
      </c>
      <c r="Q587" s="202">
        <v>0.00137</v>
      </c>
      <c r="R587" s="202">
        <f>Q587*H587</f>
        <v>0.05594120999999999</v>
      </c>
      <c r="S587" s="202">
        <v>0</v>
      </c>
      <c r="T587" s="203">
        <f>S587*H587</f>
        <v>0</v>
      </c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R587" s="204" t="s">
        <v>222</v>
      </c>
      <c r="AT587" s="204" t="s">
        <v>217</v>
      </c>
      <c r="AU587" s="204" t="s">
        <v>86</v>
      </c>
      <c r="AY587" s="18" t="s">
        <v>215</v>
      </c>
      <c r="BE587" s="205">
        <f>IF(N587="základní",J587,0)</f>
        <v>0</v>
      </c>
      <c r="BF587" s="205">
        <f>IF(N587="snížená",J587,0)</f>
        <v>0</v>
      </c>
      <c r="BG587" s="205">
        <f>IF(N587="zákl. přenesená",J587,0)</f>
        <v>0</v>
      </c>
      <c r="BH587" s="205">
        <f>IF(N587="sníž. přenesená",J587,0)</f>
        <v>0</v>
      </c>
      <c r="BI587" s="205">
        <f>IF(N587="nulová",J587,0)</f>
        <v>0</v>
      </c>
      <c r="BJ587" s="18" t="s">
        <v>84</v>
      </c>
      <c r="BK587" s="205">
        <f>ROUND(I587*H587,2)</f>
        <v>0</v>
      </c>
      <c r="BL587" s="18" t="s">
        <v>222</v>
      </c>
      <c r="BM587" s="204" t="s">
        <v>858</v>
      </c>
    </row>
    <row r="588" spans="2:51" s="14" customFormat="1" ht="11.25">
      <c r="B588" s="217"/>
      <c r="C588" s="218"/>
      <c r="D588" s="208" t="s">
        <v>224</v>
      </c>
      <c r="E588" s="219" t="s">
        <v>1</v>
      </c>
      <c r="F588" s="220" t="s">
        <v>859</v>
      </c>
      <c r="G588" s="218"/>
      <c r="H588" s="221">
        <v>7.9</v>
      </c>
      <c r="I588" s="222"/>
      <c r="J588" s="218"/>
      <c r="K588" s="218"/>
      <c r="L588" s="223"/>
      <c r="M588" s="224"/>
      <c r="N588" s="225"/>
      <c r="O588" s="225"/>
      <c r="P588" s="225"/>
      <c r="Q588" s="225"/>
      <c r="R588" s="225"/>
      <c r="S588" s="225"/>
      <c r="T588" s="226"/>
      <c r="AT588" s="227" t="s">
        <v>224</v>
      </c>
      <c r="AU588" s="227" t="s">
        <v>86</v>
      </c>
      <c r="AV588" s="14" t="s">
        <v>86</v>
      </c>
      <c r="AW588" s="14" t="s">
        <v>32</v>
      </c>
      <c r="AX588" s="14" t="s">
        <v>77</v>
      </c>
      <c r="AY588" s="227" t="s">
        <v>215</v>
      </c>
    </row>
    <row r="589" spans="2:51" s="14" customFormat="1" ht="11.25">
      <c r="B589" s="217"/>
      <c r="C589" s="218"/>
      <c r="D589" s="208" t="s">
        <v>224</v>
      </c>
      <c r="E589" s="219" t="s">
        <v>1</v>
      </c>
      <c r="F589" s="220" t="s">
        <v>860</v>
      </c>
      <c r="G589" s="218"/>
      <c r="H589" s="221">
        <v>7.9</v>
      </c>
      <c r="I589" s="222"/>
      <c r="J589" s="218"/>
      <c r="K589" s="218"/>
      <c r="L589" s="223"/>
      <c r="M589" s="224"/>
      <c r="N589" s="225"/>
      <c r="O589" s="225"/>
      <c r="P589" s="225"/>
      <c r="Q589" s="225"/>
      <c r="R589" s="225"/>
      <c r="S589" s="225"/>
      <c r="T589" s="226"/>
      <c r="AT589" s="227" t="s">
        <v>224</v>
      </c>
      <c r="AU589" s="227" t="s">
        <v>86</v>
      </c>
      <c r="AV589" s="14" t="s">
        <v>86</v>
      </c>
      <c r="AW589" s="14" t="s">
        <v>32</v>
      </c>
      <c r="AX589" s="14" t="s">
        <v>77</v>
      </c>
      <c r="AY589" s="227" t="s">
        <v>215</v>
      </c>
    </row>
    <row r="590" spans="2:51" s="14" customFormat="1" ht="11.25">
      <c r="B590" s="217"/>
      <c r="C590" s="218"/>
      <c r="D590" s="208" t="s">
        <v>224</v>
      </c>
      <c r="E590" s="219" t="s">
        <v>1</v>
      </c>
      <c r="F590" s="220" t="s">
        <v>861</v>
      </c>
      <c r="G590" s="218"/>
      <c r="H590" s="221">
        <v>6.3</v>
      </c>
      <c r="I590" s="222"/>
      <c r="J590" s="218"/>
      <c r="K590" s="218"/>
      <c r="L590" s="223"/>
      <c r="M590" s="224"/>
      <c r="N590" s="225"/>
      <c r="O590" s="225"/>
      <c r="P590" s="225"/>
      <c r="Q590" s="225"/>
      <c r="R590" s="225"/>
      <c r="S590" s="225"/>
      <c r="T590" s="226"/>
      <c r="AT590" s="227" t="s">
        <v>224</v>
      </c>
      <c r="AU590" s="227" t="s">
        <v>86</v>
      </c>
      <c r="AV590" s="14" t="s">
        <v>86</v>
      </c>
      <c r="AW590" s="14" t="s">
        <v>32</v>
      </c>
      <c r="AX590" s="14" t="s">
        <v>77</v>
      </c>
      <c r="AY590" s="227" t="s">
        <v>215</v>
      </c>
    </row>
    <row r="591" spans="2:51" s="13" customFormat="1" ht="11.25">
      <c r="B591" s="206"/>
      <c r="C591" s="207"/>
      <c r="D591" s="208" t="s">
        <v>224</v>
      </c>
      <c r="E591" s="209" t="s">
        <v>1</v>
      </c>
      <c r="F591" s="210" t="s">
        <v>862</v>
      </c>
      <c r="G591" s="207"/>
      <c r="H591" s="209" t="s">
        <v>1</v>
      </c>
      <c r="I591" s="211"/>
      <c r="J591" s="207"/>
      <c r="K591" s="207"/>
      <c r="L591" s="212"/>
      <c r="M591" s="213"/>
      <c r="N591" s="214"/>
      <c r="O591" s="214"/>
      <c r="P591" s="214"/>
      <c r="Q591" s="214"/>
      <c r="R591" s="214"/>
      <c r="S591" s="214"/>
      <c r="T591" s="215"/>
      <c r="AT591" s="216" t="s">
        <v>224</v>
      </c>
      <c r="AU591" s="216" t="s">
        <v>86</v>
      </c>
      <c r="AV591" s="13" t="s">
        <v>84</v>
      </c>
      <c r="AW591" s="13" t="s">
        <v>32</v>
      </c>
      <c r="AX591" s="13" t="s">
        <v>77</v>
      </c>
      <c r="AY591" s="216" t="s">
        <v>215</v>
      </c>
    </row>
    <row r="592" spans="2:51" s="14" customFormat="1" ht="11.25">
      <c r="B592" s="217"/>
      <c r="C592" s="218"/>
      <c r="D592" s="208" t="s">
        <v>224</v>
      </c>
      <c r="E592" s="219" t="s">
        <v>1</v>
      </c>
      <c r="F592" s="220" t="s">
        <v>863</v>
      </c>
      <c r="G592" s="218"/>
      <c r="H592" s="221">
        <v>0.847</v>
      </c>
      <c r="I592" s="222"/>
      <c r="J592" s="218"/>
      <c r="K592" s="218"/>
      <c r="L592" s="223"/>
      <c r="M592" s="224"/>
      <c r="N592" s="225"/>
      <c r="O592" s="225"/>
      <c r="P592" s="225"/>
      <c r="Q592" s="225"/>
      <c r="R592" s="225"/>
      <c r="S592" s="225"/>
      <c r="T592" s="226"/>
      <c r="AT592" s="227" t="s">
        <v>224</v>
      </c>
      <c r="AU592" s="227" t="s">
        <v>86</v>
      </c>
      <c r="AV592" s="14" t="s">
        <v>86</v>
      </c>
      <c r="AW592" s="14" t="s">
        <v>32</v>
      </c>
      <c r="AX592" s="14" t="s">
        <v>77</v>
      </c>
      <c r="AY592" s="227" t="s">
        <v>215</v>
      </c>
    </row>
    <row r="593" spans="2:51" s="14" customFormat="1" ht="11.25">
      <c r="B593" s="217"/>
      <c r="C593" s="218"/>
      <c r="D593" s="208" t="s">
        <v>224</v>
      </c>
      <c r="E593" s="219" t="s">
        <v>1</v>
      </c>
      <c r="F593" s="220" t="s">
        <v>864</v>
      </c>
      <c r="G593" s="218"/>
      <c r="H593" s="221">
        <v>5.261</v>
      </c>
      <c r="I593" s="222"/>
      <c r="J593" s="218"/>
      <c r="K593" s="218"/>
      <c r="L593" s="223"/>
      <c r="M593" s="224"/>
      <c r="N593" s="225"/>
      <c r="O593" s="225"/>
      <c r="P593" s="225"/>
      <c r="Q593" s="225"/>
      <c r="R593" s="225"/>
      <c r="S593" s="225"/>
      <c r="T593" s="226"/>
      <c r="AT593" s="227" t="s">
        <v>224</v>
      </c>
      <c r="AU593" s="227" t="s">
        <v>86</v>
      </c>
      <c r="AV593" s="14" t="s">
        <v>86</v>
      </c>
      <c r="AW593" s="14" t="s">
        <v>32</v>
      </c>
      <c r="AX593" s="14" t="s">
        <v>77</v>
      </c>
      <c r="AY593" s="227" t="s">
        <v>215</v>
      </c>
    </row>
    <row r="594" spans="2:51" s="14" customFormat="1" ht="11.25">
      <c r="B594" s="217"/>
      <c r="C594" s="218"/>
      <c r="D594" s="208" t="s">
        <v>224</v>
      </c>
      <c r="E594" s="219" t="s">
        <v>1</v>
      </c>
      <c r="F594" s="220" t="s">
        <v>865</v>
      </c>
      <c r="G594" s="218"/>
      <c r="H594" s="221">
        <v>12.625</v>
      </c>
      <c r="I594" s="222"/>
      <c r="J594" s="218"/>
      <c r="K594" s="218"/>
      <c r="L594" s="223"/>
      <c r="M594" s="224"/>
      <c r="N594" s="225"/>
      <c r="O594" s="225"/>
      <c r="P594" s="225"/>
      <c r="Q594" s="225"/>
      <c r="R594" s="225"/>
      <c r="S594" s="225"/>
      <c r="T594" s="226"/>
      <c r="AT594" s="227" t="s">
        <v>224</v>
      </c>
      <c r="AU594" s="227" t="s">
        <v>86</v>
      </c>
      <c r="AV594" s="14" t="s">
        <v>86</v>
      </c>
      <c r="AW594" s="14" t="s">
        <v>32</v>
      </c>
      <c r="AX594" s="14" t="s">
        <v>77</v>
      </c>
      <c r="AY594" s="227" t="s">
        <v>215</v>
      </c>
    </row>
    <row r="595" spans="2:51" s="15" customFormat="1" ht="11.25">
      <c r="B595" s="228"/>
      <c r="C595" s="229"/>
      <c r="D595" s="208" t="s">
        <v>224</v>
      </c>
      <c r="E595" s="230" t="s">
        <v>1</v>
      </c>
      <c r="F595" s="231" t="s">
        <v>227</v>
      </c>
      <c r="G595" s="229"/>
      <c r="H595" s="232">
        <v>40.833</v>
      </c>
      <c r="I595" s="233"/>
      <c r="J595" s="229"/>
      <c r="K595" s="229"/>
      <c r="L595" s="234"/>
      <c r="M595" s="235"/>
      <c r="N595" s="236"/>
      <c r="O595" s="236"/>
      <c r="P595" s="236"/>
      <c r="Q595" s="236"/>
      <c r="R595" s="236"/>
      <c r="S595" s="236"/>
      <c r="T595" s="237"/>
      <c r="AT595" s="238" t="s">
        <v>224</v>
      </c>
      <c r="AU595" s="238" t="s">
        <v>86</v>
      </c>
      <c r="AV595" s="15" t="s">
        <v>222</v>
      </c>
      <c r="AW595" s="15" t="s">
        <v>32</v>
      </c>
      <c r="AX595" s="15" t="s">
        <v>84</v>
      </c>
      <c r="AY595" s="238" t="s">
        <v>215</v>
      </c>
    </row>
    <row r="596" spans="1:65" s="2" customFormat="1" ht="33" customHeight="1">
      <c r="A596" s="35"/>
      <c r="B596" s="36"/>
      <c r="C596" s="193" t="s">
        <v>866</v>
      </c>
      <c r="D596" s="193" t="s">
        <v>217</v>
      </c>
      <c r="E596" s="194" t="s">
        <v>867</v>
      </c>
      <c r="F596" s="195" t="s">
        <v>868</v>
      </c>
      <c r="G596" s="196" t="s">
        <v>220</v>
      </c>
      <c r="H596" s="197">
        <v>21.2</v>
      </c>
      <c r="I596" s="198"/>
      <c r="J596" s="199">
        <f>ROUND(I596*H596,2)</f>
        <v>0</v>
      </c>
      <c r="K596" s="195" t="s">
        <v>231</v>
      </c>
      <c r="L596" s="40"/>
      <c r="M596" s="200" t="s">
        <v>1</v>
      </c>
      <c r="N596" s="201" t="s">
        <v>42</v>
      </c>
      <c r="O596" s="72"/>
      <c r="P596" s="202">
        <f>O596*H596</f>
        <v>0</v>
      </c>
      <c r="Q596" s="202">
        <v>0.00172</v>
      </c>
      <c r="R596" s="202">
        <f>Q596*H596</f>
        <v>0.036463999999999996</v>
      </c>
      <c r="S596" s="202">
        <v>0</v>
      </c>
      <c r="T596" s="203">
        <f>S596*H596</f>
        <v>0</v>
      </c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R596" s="204" t="s">
        <v>222</v>
      </c>
      <c r="AT596" s="204" t="s">
        <v>217</v>
      </c>
      <c r="AU596" s="204" t="s">
        <v>86</v>
      </c>
      <c r="AY596" s="18" t="s">
        <v>215</v>
      </c>
      <c r="BE596" s="205">
        <f>IF(N596="základní",J596,0)</f>
        <v>0</v>
      </c>
      <c r="BF596" s="205">
        <f>IF(N596="snížená",J596,0)</f>
        <v>0</v>
      </c>
      <c r="BG596" s="205">
        <f>IF(N596="zákl. přenesená",J596,0)</f>
        <v>0</v>
      </c>
      <c r="BH596" s="205">
        <f>IF(N596="sníž. přenesená",J596,0)</f>
        <v>0</v>
      </c>
      <c r="BI596" s="205">
        <f>IF(N596="nulová",J596,0)</f>
        <v>0</v>
      </c>
      <c r="BJ596" s="18" t="s">
        <v>84</v>
      </c>
      <c r="BK596" s="205">
        <f>ROUND(I596*H596,2)</f>
        <v>0</v>
      </c>
      <c r="BL596" s="18" t="s">
        <v>222</v>
      </c>
      <c r="BM596" s="204" t="s">
        <v>869</v>
      </c>
    </row>
    <row r="597" spans="2:51" s="14" customFormat="1" ht="11.25">
      <c r="B597" s="217"/>
      <c r="C597" s="218"/>
      <c r="D597" s="208" t="s">
        <v>224</v>
      </c>
      <c r="E597" s="219" t="s">
        <v>1</v>
      </c>
      <c r="F597" s="220" t="s">
        <v>870</v>
      </c>
      <c r="G597" s="218"/>
      <c r="H597" s="221">
        <v>7.6</v>
      </c>
      <c r="I597" s="222"/>
      <c r="J597" s="218"/>
      <c r="K597" s="218"/>
      <c r="L597" s="223"/>
      <c r="M597" s="224"/>
      <c r="N597" s="225"/>
      <c r="O597" s="225"/>
      <c r="P597" s="225"/>
      <c r="Q597" s="225"/>
      <c r="R597" s="225"/>
      <c r="S597" s="225"/>
      <c r="T597" s="226"/>
      <c r="AT597" s="227" t="s">
        <v>224</v>
      </c>
      <c r="AU597" s="227" t="s">
        <v>86</v>
      </c>
      <c r="AV597" s="14" t="s">
        <v>86</v>
      </c>
      <c r="AW597" s="14" t="s">
        <v>32</v>
      </c>
      <c r="AX597" s="14" t="s">
        <v>77</v>
      </c>
      <c r="AY597" s="227" t="s">
        <v>215</v>
      </c>
    </row>
    <row r="598" spans="2:51" s="14" customFormat="1" ht="11.25">
      <c r="B598" s="217"/>
      <c r="C598" s="218"/>
      <c r="D598" s="208" t="s">
        <v>224</v>
      </c>
      <c r="E598" s="219" t="s">
        <v>1</v>
      </c>
      <c r="F598" s="220" t="s">
        <v>871</v>
      </c>
      <c r="G598" s="218"/>
      <c r="H598" s="221">
        <v>7.6</v>
      </c>
      <c r="I598" s="222"/>
      <c r="J598" s="218"/>
      <c r="K598" s="218"/>
      <c r="L598" s="223"/>
      <c r="M598" s="224"/>
      <c r="N598" s="225"/>
      <c r="O598" s="225"/>
      <c r="P598" s="225"/>
      <c r="Q598" s="225"/>
      <c r="R598" s="225"/>
      <c r="S598" s="225"/>
      <c r="T598" s="226"/>
      <c r="AT598" s="227" t="s">
        <v>224</v>
      </c>
      <c r="AU598" s="227" t="s">
        <v>86</v>
      </c>
      <c r="AV598" s="14" t="s">
        <v>86</v>
      </c>
      <c r="AW598" s="14" t="s">
        <v>32</v>
      </c>
      <c r="AX598" s="14" t="s">
        <v>77</v>
      </c>
      <c r="AY598" s="227" t="s">
        <v>215</v>
      </c>
    </row>
    <row r="599" spans="2:51" s="14" customFormat="1" ht="11.25">
      <c r="B599" s="217"/>
      <c r="C599" s="218"/>
      <c r="D599" s="208" t="s">
        <v>224</v>
      </c>
      <c r="E599" s="219" t="s">
        <v>1</v>
      </c>
      <c r="F599" s="220" t="s">
        <v>872</v>
      </c>
      <c r="G599" s="218"/>
      <c r="H599" s="221">
        <v>6</v>
      </c>
      <c r="I599" s="222"/>
      <c r="J599" s="218"/>
      <c r="K599" s="218"/>
      <c r="L599" s="223"/>
      <c r="M599" s="224"/>
      <c r="N599" s="225"/>
      <c r="O599" s="225"/>
      <c r="P599" s="225"/>
      <c r="Q599" s="225"/>
      <c r="R599" s="225"/>
      <c r="S599" s="225"/>
      <c r="T599" s="226"/>
      <c r="AT599" s="227" t="s">
        <v>224</v>
      </c>
      <c r="AU599" s="227" t="s">
        <v>86</v>
      </c>
      <c r="AV599" s="14" t="s">
        <v>86</v>
      </c>
      <c r="AW599" s="14" t="s">
        <v>32</v>
      </c>
      <c r="AX599" s="14" t="s">
        <v>77</v>
      </c>
      <c r="AY599" s="227" t="s">
        <v>215</v>
      </c>
    </row>
    <row r="600" spans="2:51" s="15" customFormat="1" ht="11.25">
      <c r="B600" s="228"/>
      <c r="C600" s="229"/>
      <c r="D600" s="208" t="s">
        <v>224</v>
      </c>
      <c r="E600" s="230" t="s">
        <v>1</v>
      </c>
      <c r="F600" s="231" t="s">
        <v>227</v>
      </c>
      <c r="G600" s="229"/>
      <c r="H600" s="232">
        <v>21.2</v>
      </c>
      <c r="I600" s="233"/>
      <c r="J600" s="229"/>
      <c r="K600" s="229"/>
      <c r="L600" s="234"/>
      <c r="M600" s="235"/>
      <c r="N600" s="236"/>
      <c r="O600" s="236"/>
      <c r="P600" s="236"/>
      <c r="Q600" s="236"/>
      <c r="R600" s="236"/>
      <c r="S600" s="236"/>
      <c r="T600" s="237"/>
      <c r="AT600" s="238" t="s">
        <v>224</v>
      </c>
      <c r="AU600" s="238" t="s">
        <v>86</v>
      </c>
      <c r="AV600" s="15" t="s">
        <v>222</v>
      </c>
      <c r="AW600" s="15" t="s">
        <v>32</v>
      </c>
      <c r="AX600" s="15" t="s">
        <v>84</v>
      </c>
      <c r="AY600" s="238" t="s">
        <v>215</v>
      </c>
    </row>
    <row r="601" spans="1:65" s="2" customFormat="1" ht="24.2" customHeight="1">
      <c r="A601" s="35"/>
      <c r="B601" s="36"/>
      <c r="C601" s="193" t="s">
        <v>873</v>
      </c>
      <c r="D601" s="193" t="s">
        <v>217</v>
      </c>
      <c r="E601" s="194" t="s">
        <v>874</v>
      </c>
      <c r="F601" s="195" t="s">
        <v>875</v>
      </c>
      <c r="G601" s="196" t="s">
        <v>365</v>
      </c>
      <c r="H601" s="197">
        <v>4.842</v>
      </c>
      <c r="I601" s="198"/>
      <c r="J601" s="199">
        <f>ROUND(I601*H601,2)</f>
        <v>0</v>
      </c>
      <c r="K601" s="195" t="s">
        <v>221</v>
      </c>
      <c r="L601" s="40"/>
      <c r="M601" s="200" t="s">
        <v>1</v>
      </c>
      <c r="N601" s="201" t="s">
        <v>42</v>
      </c>
      <c r="O601" s="72"/>
      <c r="P601" s="202">
        <f>O601*H601</f>
        <v>0</v>
      </c>
      <c r="Q601" s="202">
        <v>2.47758</v>
      </c>
      <c r="R601" s="202">
        <f>Q601*H601</f>
        <v>11.99644236</v>
      </c>
      <c r="S601" s="202">
        <v>0</v>
      </c>
      <c r="T601" s="203">
        <f>S601*H601</f>
        <v>0</v>
      </c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R601" s="204" t="s">
        <v>222</v>
      </c>
      <c r="AT601" s="204" t="s">
        <v>217</v>
      </c>
      <c r="AU601" s="204" t="s">
        <v>86</v>
      </c>
      <c r="AY601" s="18" t="s">
        <v>215</v>
      </c>
      <c r="BE601" s="205">
        <f>IF(N601="základní",J601,0)</f>
        <v>0</v>
      </c>
      <c r="BF601" s="205">
        <f>IF(N601="snížená",J601,0)</f>
        <v>0</v>
      </c>
      <c r="BG601" s="205">
        <f>IF(N601="zákl. přenesená",J601,0)</f>
        <v>0</v>
      </c>
      <c r="BH601" s="205">
        <f>IF(N601="sníž. přenesená",J601,0)</f>
        <v>0</v>
      </c>
      <c r="BI601" s="205">
        <f>IF(N601="nulová",J601,0)</f>
        <v>0</v>
      </c>
      <c r="BJ601" s="18" t="s">
        <v>84</v>
      </c>
      <c r="BK601" s="205">
        <f>ROUND(I601*H601,2)</f>
        <v>0</v>
      </c>
      <c r="BL601" s="18" t="s">
        <v>222</v>
      </c>
      <c r="BM601" s="204" t="s">
        <v>876</v>
      </c>
    </row>
    <row r="602" spans="2:51" s="13" customFormat="1" ht="11.25">
      <c r="B602" s="206"/>
      <c r="C602" s="207"/>
      <c r="D602" s="208" t="s">
        <v>224</v>
      </c>
      <c r="E602" s="209" t="s">
        <v>1</v>
      </c>
      <c r="F602" s="210" t="s">
        <v>877</v>
      </c>
      <c r="G602" s="207"/>
      <c r="H602" s="209" t="s">
        <v>1</v>
      </c>
      <c r="I602" s="211"/>
      <c r="J602" s="207"/>
      <c r="K602" s="207"/>
      <c r="L602" s="212"/>
      <c r="M602" s="213"/>
      <c r="N602" s="214"/>
      <c r="O602" s="214"/>
      <c r="P602" s="214"/>
      <c r="Q602" s="214"/>
      <c r="R602" s="214"/>
      <c r="S602" s="214"/>
      <c r="T602" s="215"/>
      <c r="AT602" s="216" t="s">
        <v>224</v>
      </c>
      <c r="AU602" s="216" t="s">
        <v>86</v>
      </c>
      <c r="AV602" s="13" t="s">
        <v>84</v>
      </c>
      <c r="AW602" s="13" t="s">
        <v>32</v>
      </c>
      <c r="AX602" s="13" t="s">
        <v>77</v>
      </c>
      <c r="AY602" s="216" t="s">
        <v>215</v>
      </c>
    </row>
    <row r="603" spans="2:51" s="14" customFormat="1" ht="11.25">
      <c r="B603" s="217"/>
      <c r="C603" s="218"/>
      <c r="D603" s="208" t="s">
        <v>224</v>
      </c>
      <c r="E603" s="219" t="s">
        <v>1</v>
      </c>
      <c r="F603" s="220" t="s">
        <v>878</v>
      </c>
      <c r="G603" s="218"/>
      <c r="H603" s="221">
        <v>2.186</v>
      </c>
      <c r="I603" s="222"/>
      <c r="J603" s="218"/>
      <c r="K603" s="218"/>
      <c r="L603" s="223"/>
      <c r="M603" s="224"/>
      <c r="N603" s="225"/>
      <c r="O603" s="225"/>
      <c r="P603" s="225"/>
      <c r="Q603" s="225"/>
      <c r="R603" s="225"/>
      <c r="S603" s="225"/>
      <c r="T603" s="226"/>
      <c r="AT603" s="227" t="s">
        <v>224</v>
      </c>
      <c r="AU603" s="227" t="s">
        <v>86</v>
      </c>
      <c r="AV603" s="14" t="s">
        <v>86</v>
      </c>
      <c r="AW603" s="14" t="s">
        <v>32</v>
      </c>
      <c r="AX603" s="14" t="s">
        <v>77</v>
      </c>
      <c r="AY603" s="227" t="s">
        <v>215</v>
      </c>
    </row>
    <row r="604" spans="2:51" s="14" customFormat="1" ht="11.25">
      <c r="B604" s="217"/>
      <c r="C604" s="218"/>
      <c r="D604" s="208" t="s">
        <v>224</v>
      </c>
      <c r="E604" s="219" t="s">
        <v>1</v>
      </c>
      <c r="F604" s="220" t="s">
        <v>879</v>
      </c>
      <c r="G604" s="218"/>
      <c r="H604" s="221">
        <v>-0.046</v>
      </c>
      <c r="I604" s="222"/>
      <c r="J604" s="218"/>
      <c r="K604" s="218"/>
      <c r="L604" s="223"/>
      <c r="M604" s="224"/>
      <c r="N604" s="225"/>
      <c r="O604" s="225"/>
      <c r="P604" s="225"/>
      <c r="Q604" s="225"/>
      <c r="R604" s="225"/>
      <c r="S604" s="225"/>
      <c r="T604" s="226"/>
      <c r="AT604" s="227" t="s">
        <v>224</v>
      </c>
      <c r="AU604" s="227" t="s">
        <v>86</v>
      </c>
      <c r="AV604" s="14" t="s">
        <v>86</v>
      </c>
      <c r="AW604" s="14" t="s">
        <v>32</v>
      </c>
      <c r="AX604" s="14" t="s">
        <v>77</v>
      </c>
      <c r="AY604" s="227" t="s">
        <v>215</v>
      </c>
    </row>
    <row r="605" spans="2:51" s="14" customFormat="1" ht="11.25">
      <c r="B605" s="217"/>
      <c r="C605" s="218"/>
      <c r="D605" s="208" t="s">
        <v>224</v>
      </c>
      <c r="E605" s="219" t="s">
        <v>1</v>
      </c>
      <c r="F605" s="220" t="s">
        <v>880</v>
      </c>
      <c r="G605" s="218"/>
      <c r="H605" s="221">
        <v>-0.199</v>
      </c>
      <c r="I605" s="222"/>
      <c r="J605" s="218"/>
      <c r="K605" s="218"/>
      <c r="L605" s="223"/>
      <c r="M605" s="224"/>
      <c r="N605" s="225"/>
      <c r="O605" s="225"/>
      <c r="P605" s="225"/>
      <c r="Q605" s="225"/>
      <c r="R605" s="225"/>
      <c r="S605" s="225"/>
      <c r="T605" s="226"/>
      <c r="AT605" s="227" t="s">
        <v>224</v>
      </c>
      <c r="AU605" s="227" t="s">
        <v>86</v>
      </c>
      <c r="AV605" s="14" t="s">
        <v>86</v>
      </c>
      <c r="AW605" s="14" t="s">
        <v>32</v>
      </c>
      <c r="AX605" s="14" t="s">
        <v>77</v>
      </c>
      <c r="AY605" s="227" t="s">
        <v>215</v>
      </c>
    </row>
    <row r="606" spans="2:51" s="14" customFormat="1" ht="11.25">
      <c r="B606" s="217"/>
      <c r="C606" s="218"/>
      <c r="D606" s="208" t="s">
        <v>224</v>
      </c>
      <c r="E606" s="219" t="s">
        <v>1</v>
      </c>
      <c r="F606" s="220" t="s">
        <v>881</v>
      </c>
      <c r="G606" s="218"/>
      <c r="H606" s="221">
        <v>-0.119</v>
      </c>
      <c r="I606" s="222"/>
      <c r="J606" s="218"/>
      <c r="K606" s="218"/>
      <c r="L606" s="223"/>
      <c r="M606" s="224"/>
      <c r="N606" s="225"/>
      <c r="O606" s="225"/>
      <c r="P606" s="225"/>
      <c r="Q606" s="225"/>
      <c r="R606" s="225"/>
      <c r="S606" s="225"/>
      <c r="T606" s="226"/>
      <c r="AT606" s="227" t="s">
        <v>224</v>
      </c>
      <c r="AU606" s="227" t="s">
        <v>86</v>
      </c>
      <c r="AV606" s="14" t="s">
        <v>86</v>
      </c>
      <c r="AW606" s="14" t="s">
        <v>32</v>
      </c>
      <c r="AX606" s="14" t="s">
        <v>77</v>
      </c>
      <c r="AY606" s="227" t="s">
        <v>215</v>
      </c>
    </row>
    <row r="607" spans="2:51" s="13" customFormat="1" ht="11.25">
      <c r="B607" s="206"/>
      <c r="C607" s="207"/>
      <c r="D607" s="208" t="s">
        <v>224</v>
      </c>
      <c r="E607" s="209" t="s">
        <v>1</v>
      </c>
      <c r="F607" s="210" t="s">
        <v>882</v>
      </c>
      <c r="G607" s="207"/>
      <c r="H607" s="209" t="s">
        <v>1</v>
      </c>
      <c r="I607" s="211"/>
      <c r="J607" s="207"/>
      <c r="K607" s="207"/>
      <c r="L607" s="212"/>
      <c r="M607" s="213"/>
      <c r="N607" s="214"/>
      <c r="O607" s="214"/>
      <c r="P607" s="214"/>
      <c r="Q607" s="214"/>
      <c r="R607" s="214"/>
      <c r="S607" s="214"/>
      <c r="T607" s="215"/>
      <c r="AT607" s="216" t="s">
        <v>224</v>
      </c>
      <c r="AU607" s="216" t="s">
        <v>86</v>
      </c>
      <c r="AV607" s="13" t="s">
        <v>84</v>
      </c>
      <c r="AW607" s="13" t="s">
        <v>32</v>
      </c>
      <c r="AX607" s="13" t="s">
        <v>77</v>
      </c>
      <c r="AY607" s="216" t="s">
        <v>215</v>
      </c>
    </row>
    <row r="608" spans="2:51" s="14" customFormat="1" ht="11.25">
      <c r="B608" s="217"/>
      <c r="C608" s="218"/>
      <c r="D608" s="208" t="s">
        <v>224</v>
      </c>
      <c r="E608" s="219" t="s">
        <v>1</v>
      </c>
      <c r="F608" s="220" t="s">
        <v>883</v>
      </c>
      <c r="G608" s="218"/>
      <c r="H608" s="221">
        <v>2.613</v>
      </c>
      <c r="I608" s="222"/>
      <c r="J608" s="218"/>
      <c r="K608" s="218"/>
      <c r="L608" s="223"/>
      <c r="M608" s="224"/>
      <c r="N608" s="225"/>
      <c r="O608" s="225"/>
      <c r="P608" s="225"/>
      <c r="Q608" s="225"/>
      <c r="R608" s="225"/>
      <c r="S608" s="225"/>
      <c r="T608" s="226"/>
      <c r="AT608" s="227" t="s">
        <v>224</v>
      </c>
      <c r="AU608" s="227" t="s">
        <v>86</v>
      </c>
      <c r="AV608" s="14" t="s">
        <v>86</v>
      </c>
      <c r="AW608" s="14" t="s">
        <v>32</v>
      </c>
      <c r="AX608" s="14" t="s">
        <v>77</v>
      </c>
      <c r="AY608" s="227" t="s">
        <v>215</v>
      </c>
    </row>
    <row r="609" spans="2:51" s="14" customFormat="1" ht="11.25">
      <c r="B609" s="217"/>
      <c r="C609" s="218"/>
      <c r="D609" s="208" t="s">
        <v>224</v>
      </c>
      <c r="E609" s="219" t="s">
        <v>1</v>
      </c>
      <c r="F609" s="220" t="s">
        <v>884</v>
      </c>
      <c r="G609" s="218"/>
      <c r="H609" s="221">
        <v>-0.085</v>
      </c>
      <c r="I609" s="222"/>
      <c r="J609" s="218"/>
      <c r="K609" s="218"/>
      <c r="L609" s="223"/>
      <c r="M609" s="224"/>
      <c r="N609" s="225"/>
      <c r="O609" s="225"/>
      <c r="P609" s="225"/>
      <c r="Q609" s="225"/>
      <c r="R609" s="225"/>
      <c r="S609" s="225"/>
      <c r="T609" s="226"/>
      <c r="AT609" s="227" t="s">
        <v>224</v>
      </c>
      <c r="AU609" s="227" t="s">
        <v>86</v>
      </c>
      <c r="AV609" s="14" t="s">
        <v>86</v>
      </c>
      <c r="AW609" s="14" t="s">
        <v>32</v>
      </c>
      <c r="AX609" s="14" t="s">
        <v>77</v>
      </c>
      <c r="AY609" s="227" t="s">
        <v>215</v>
      </c>
    </row>
    <row r="610" spans="2:51" s="14" customFormat="1" ht="11.25">
      <c r="B610" s="217"/>
      <c r="C610" s="218"/>
      <c r="D610" s="208" t="s">
        <v>224</v>
      </c>
      <c r="E610" s="219" t="s">
        <v>1</v>
      </c>
      <c r="F610" s="220" t="s">
        <v>885</v>
      </c>
      <c r="G610" s="218"/>
      <c r="H610" s="221">
        <v>-0.596</v>
      </c>
      <c r="I610" s="222"/>
      <c r="J610" s="218"/>
      <c r="K610" s="218"/>
      <c r="L610" s="223"/>
      <c r="M610" s="224"/>
      <c r="N610" s="225"/>
      <c r="O610" s="225"/>
      <c r="P610" s="225"/>
      <c r="Q610" s="225"/>
      <c r="R610" s="225"/>
      <c r="S610" s="225"/>
      <c r="T610" s="226"/>
      <c r="AT610" s="227" t="s">
        <v>224</v>
      </c>
      <c r="AU610" s="227" t="s">
        <v>86</v>
      </c>
      <c r="AV610" s="14" t="s">
        <v>86</v>
      </c>
      <c r="AW610" s="14" t="s">
        <v>32</v>
      </c>
      <c r="AX610" s="14" t="s">
        <v>77</v>
      </c>
      <c r="AY610" s="227" t="s">
        <v>215</v>
      </c>
    </row>
    <row r="611" spans="2:51" s="13" customFormat="1" ht="11.25">
      <c r="B611" s="206"/>
      <c r="C611" s="207"/>
      <c r="D611" s="208" t="s">
        <v>224</v>
      </c>
      <c r="E611" s="209" t="s">
        <v>1</v>
      </c>
      <c r="F611" s="210" t="s">
        <v>886</v>
      </c>
      <c r="G611" s="207"/>
      <c r="H611" s="209" t="s">
        <v>1</v>
      </c>
      <c r="I611" s="211"/>
      <c r="J611" s="207"/>
      <c r="K611" s="207"/>
      <c r="L611" s="212"/>
      <c r="M611" s="213"/>
      <c r="N611" s="214"/>
      <c r="O611" s="214"/>
      <c r="P611" s="214"/>
      <c r="Q611" s="214"/>
      <c r="R611" s="214"/>
      <c r="S611" s="214"/>
      <c r="T611" s="215"/>
      <c r="AT611" s="216" t="s">
        <v>224</v>
      </c>
      <c r="AU611" s="216" t="s">
        <v>86</v>
      </c>
      <c r="AV611" s="13" t="s">
        <v>84</v>
      </c>
      <c r="AW611" s="13" t="s">
        <v>32</v>
      </c>
      <c r="AX611" s="13" t="s">
        <v>77</v>
      </c>
      <c r="AY611" s="216" t="s">
        <v>215</v>
      </c>
    </row>
    <row r="612" spans="2:51" s="14" customFormat="1" ht="11.25">
      <c r="B612" s="217"/>
      <c r="C612" s="218"/>
      <c r="D612" s="208" t="s">
        <v>224</v>
      </c>
      <c r="E612" s="219" t="s">
        <v>1</v>
      </c>
      <c r="F612" s="220" t="s">
        <v>887</v>
      </c>
      <c r="G612" s="218"/>
      <c r="H612" s="221">
        <v>1.253</v>
      </c>
      <c r="I612" s="222"/>
      <c r="J612" s="218"/>
      <c r="K612" s="218"/>
      <c r="L612" s="223"/>
      <c r="M612" s="224"/>
      <c r="N612" s="225"/>
      <c r="O612" s="225"/>
      <c r="P612" s="225"/>
      <c r="Q612" s="225"/>
      <c r="R612" s="225"/>
      <c r="S612" s="225"/>
      <c r="T612" s="226"/>
      <c r="AT612" s="227" t="s">
        <v>224</v>
      </c>
      <c r="AU612" s="227" t="s">
        <v>86</v>
      </c>
      <c r="AV612" s="14" t="s">
        <v>86</v>
      </c>
      <c r="AW612" s="14" t="s">
        <v>32</v>
      </c>
      <c r="AX612" s="14" t="s">
        <v>77</v>
      </c>
      <c r="AY612" s="227" t="s">
        <v>215</v>
      </c>
    </row>
    <row r="613" spans="2:51" s="14" customFormat="1" ht="11.25">
      <c r="B613" s="217"/>
      <c r="C613" s="218"/>
      <c r="D613" s="208" t="s">
        <v>224</v>
      </c>
      <c r="E613" s="219" t="s">
        <v>1</v>
      </c>
      <c r="F613" s="220" t="s">
        <v>888</v>
      </c>
      <c r="G613" s="218"/>
      <c r="H613" s="221">
        <v>-0.06</v>
      </c>
      <c r="I613" s="222"/>
      <c r="J613" s="218"/>
      <c r="K613" s="218"/>
      <c r="L613" s="223"/>
      <c r="M613" s="224"/>
      <c r="N613" s="225"/>
      <c r="O613" s="225"/>
      <c r="P613" s="225"/>
      <c r="Q613" s="225"/>
      <c r="R613" s="225"/>
      <c r="S613" s="225"/>
      <c r="T613" s="226"/>
      <c r="AT613" s="227" t="s">
        <v>224</v>
      </c>
      <c r="AU613" s="227" t="s">
        <v>86</v>
      </c>
      <c r="AV613" s="14" t="s">
        <v>86</v>
      </c>
      <c r="AW613" s="14" t="s">
        <v>32</v>
      </c>
      <c r="AX613" s="14" t="s">
        <v>77</v>
      </c>
      <c r="AY613" s="227" t="s">
        <v>215</v>
      </c>
    </row>
    <row r="614" spans="2:51" s="14" customFormat="1" ht="11.25">
      <c r="B614" s="217"/>
      <c r="C614" s="218"/>
      <c r="D614" s="208" t="s">
        <v>224</v>
      </c>
      <c r="E614" s="219" t="s">
        <v>1</v>
      </c>
      <c r="F614" s="220" t="s">
        <v>889</v>
      </c>
      <c r="G614" s="218"/>
      <c r="H614" s="221">
        <v>-0.035</v>
      </c>
      <c r="I614" s="222"/>
      <c r="J614" s="218"/>
      <c r="K614" s="218"/>
      <c r="L614" s="223"/>
      <c r="M614" s="224"/>
      <c r="N614" s="225"/>
      <c r="O614" s="225"/>
      <c r="P614" s="225"/>
      <c r="Q614" s="225"/>
      <c r="R614" s="225"/>
      <c r="S614" s="225"/>
      <c r="T614" s="226"/>
      <c r="AT614" s="227" t="s">
        <v>224</v>
      </c>
      <c r="AU614" s="227" t="s">
        <v>86</v>
      </c>
      <c r="AV614" s="14" t="s">
        <v>86</v>
      </c>
      <c r="AW614" s="14" t="s">
        <v>32</v>
      </c>
      <c r="AX614" s="14" t="s">
        <v>77</v>
      </c>
      <c r="AY614" s="227" t="s">
        <v>215</v>
      </c>
    </row>
    <row r="615" spans="2:51" s="14" customFormat="1" ht="11.25">
      <c r="B615" s="217"/>
      <c r="C615" s="218"/>
      <c r="D615" s="208" t="s">
        <v>224</v>
      </c>
      <c r="E615" s="219" t="s">
        <v>1</v>
      </c>
      <c r="F615" s="220" t="s">
        <v>890</v>
      </c>
      <c r="G615" s="218"/>
      <c r="H615" s="221">
        <v>-0.07</v>
      </c>
      <c r="I615" s="222"/>
      <c r="J615" s="218"/>
      <c r="K615" s="218"/>
      <c r="L615" s="223"/>
      <c r="M615" s="224"/>
      <c r="N615" s="225"/>
      <c r="O615" s="225"/>
      <c r="P615" s="225"/>
      <c r="Q615" s="225"/>
      <c r="R615" s="225"/>
      <c r="S615" s="225"/>
      <c r="T615" s="226"/>
      <c r="AT615" s="227" t="s">
        <v>224</v>
      </c>
      <c r="AU615" s="227" t="s">
        <v>86</v>
      </c>
      <c r="AV615" s="14" t="s">
        <v>86</v>
      </c>
      <c r="AW615" s="14" t="s">
        <v>32</v>
      </c>
      <c r="AX615" s="14" t="s">
        <v>77</v>
      </c>
      <c r="AY615" s="227" t="s">
        <v>215</v>
      </c>
    </row>
    <row r="616" spans="2:51" s="15" customFormat="1" ht="11.25">
      <c r="B616" s="228"/>
      <c r="C616" s="229"/>
      <c r="D616" s="208" t="s">
        <v>224</v>
      </c>
      <c r="E616" s="230" t="s">
        <v>1</v>
      </c>
      <c r="F616" s="231" t="s">
        <v>227</v>
      </c>
      <c r="G616" s="229"/>
      <c r="H616" s="232">
        <v>4.842</v>
      </c>
      <c r="I616" s="233"/>
      <c r="J616" s="229"/>
      <c r="K616" s="229"/>
      <c r="L616" s="234"/>
      <c r="M616" s="235"/>
      <c r="N616" s="236"/>
      <c r="O616" s="236"/>
      <c r="P616" s="236"/>
      <c r="Q616" s="236"/>
      <c r="R616" s="236"/>
      <c r="S616" s="236"/>
      <c r="T616" s="237"/>
      <c r="AT616" s="238" t="s">
        <v>224</v>
      </c>
      <c r="AU616" s="238" t="s">
        <v>86</v>
      </c>
      <c r="AV616" s="15" t="s">
        <v>222</v>
      </c>
      <c r="AW616" s="15" t="s">
        <v>32</v>
      </c>
      <c r="AX616" s="15" t="s">
        <v>84</v>
      </c>
      <c r="AY616" s="238" t="s">
        <v>215</v>
      </c>
    </row>
    <row r="617" spans="1:65" s="2" customFormat="1" ht="24.2" customHeight="1">
      <c r="A617" s="35"/>
      <c r="B617" s="36"/>
      <c r="C617" s="193" t="s">
        <v>891</v>
      </c>
      <c r="D617" s="193" t="s">
        <v>217</v>
      </c>
      <c r="E617" s="194" t="s">
        <v>892</v>
      </c>
      <c r="F617" s="195" t="s">
        <v>893</v>
      </c>
      <c r="G617" s="196" t="s">
        <v>230</v>
      </c>
      <c r="H617" s="197">
        <v>9.074</v>
      </c>
      <c r="I617" s="198"/>
      <c r="J617" s="199">
        <f>ROUND(I617*H617,2)</f>
        <v>0</v>
      </c>
      <c r="K617" s="195" t="s">
        <v>231</v>
      </c>
      <c r="L617" s="40"/>
      <c r="M617" s="200" t="s">
        <v>1</v>
      </c>
      <c r="N617" s="201" t="s">
        <v>42</v>
      </c>
      <c r="O617" s="72"/>
      <c r="P617" s="202">
        <f>O617*H617</f>
        <v>0</v>
      </c>
      <c r="Q617" s="202">
        <v>0.00354</v>
      </c>
      <c r="R617" s="202">
        <f>Q617*H617</f>
        <v>0.03212196</v>
      </c>
      <c r="S617" s="202">
        <v>0</v>
      </c>
      <c r="T617" s="203">
        <f>S617*H617</f>
        <v>0</v>
      </c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R617" s="204" t="s">
        <v>222</v>
      </c>
      <c r="AT617" s="204" t="s">
        <v>217</v>
      </c>
      <c r="AU617" s="204" t="s">
        <v>86</v>
      </c>
      <c r="AY617" s="18" t="s">
        <v>215</v>
      </c>
      <c r="BE617" s="205">
        <f>IF(N617="základní",J617,0)</f>
        <v>0</v>
      </c>
      <c r="BF617" s="205">
        <f>IF(N617="snížená",J617,0)</f>
        <v>0</v>
      </c>
      <c r="BG617" s="205">
        <f>IF(N617="zákl. přenesená",J617,0)</f>
        <v>0</v>
      </c>
      <c r="BH617" s="205">
        <f>IF(N617="sníž. přenesená",J617,0)</f>
        <v>0</v>
      </c>
      <c r="BI617" s="205">
        <f>IF(N617="nulová",J617,0)</f>
        <v>0</v>
      </c>
      <c r="BJ617" s="18" t="s">
        <v>84</v>
      </c>
      <c r="BK617" s="205">
        <f>ROUND(I617*H617,2)</f>
        <v>0</v>
      </c>
      <c r="BL617" s="18" t="s">
        <v>222</v>
      </c>
      <c r="BM617" s="204" t="s">
        <v>894</v>
      </c>
    </row>
    <row r="618" spans="2:51" s="13" customFormat="1" ht="11.25">
      <c r="B618" s="206"/>
      <c r="C618" s="207"/>
      <c r="D618" s="208" t="s">
        <v>224</v>
      </c>
      <c r="E618" s="209" t="s">
        <v>1</v>
      </c>
      <c r="F618" s="210" t="s">
        <v>877</v>
      </c>
      <c r="G618" s="207"/>
      <c r="H618" s="209" t="s">
        <v>1</v>
      </c>
      <c r="I618" s="211"/>
      <c r="J618" s="207"/>
      <c r="K618" s="207"/>
      <c r="L618" s="212"/>
      <c r="M618" s="213"/>
      <c r="N618" s="214"/>
      <c r="O618" s="214"/>
      <c r="P618" s="214"/>
      <c r="Q618" s="214"/>
      <c r="R618" s="214"/>
      <c r="S618" s="214"/>
      <c r="T618" s="215"/>
      <c r="AT618" s="216" t="s">
        <v>224</v>
      </c>
      <c r="AU618" s="216" t="s">
        <v>86</v>
      </c>
      <c r="AV618" s="13" t="s">
        <v>84</v>
      </c>
      <c r="AW618" s="13" t="s">
        <v>32</v>
      </c>
      <c r="AX618" s="13" t="s">
        <v>77</v>
      </c>
      <c r="AY618" s="216" t="s">
        <v>215</v>
      </c>
    </row>
    <row r="619" spans="2:51" s="14" customFormat="1" ht="11.25">
      <c r="B619" s="217"/>
      <c r="C619" s="218"/>
      <c r="D619" s="208" t="s">
        <v>224</v>
      </c>
      <c r="E619" s="219" t="s">
        <v>1</v>
      </c>
      <c r="F619" s="220" t="s">
        <v>895</v>
      </c>
      <c r="G619" s="218"/>
      <c r="H619" s="221">
        <v>1.476</v>
      </c>
      <c r="I619" s="222"/>
      <c r="J619" s="218"/>
      <c r="K619" s="218"/>
      <c r="L619" s="223"/>
      <c r="M619" s="224"/>
      <c r="N619" s="225"/>
      <c r="O619" s="225"/>
      <c r="P619" s="225"/>
      <c r="Q619" s="225"/>
      <c r="R619" s="225"/>
      <c r="S619" s="225"/>
      <c r="T619" s="226"/>
      <c r="AT619" s="227" t="s">
        <v>224</v>
      </c>
      <c r="AU619" s="227" t="s">
        <v>86</v>
      </c>
      <c r="AV619" s="14" t="s">
        <v>86</v>
      </c>
      <c r="AW619" s="14" t="s">
        <v>32</v>
      </c>
      <c r="AX619" s="14" t="s">
        <v>77</v>
      </c>
      <c r="AY619" s="227" t="s">
        <v>215</v>
      </c>
    </row>
    <row r="620" spans="2:51" s="14" customFormat="1" ht="11.25">
      <c r="B620" s="217"/>
      <c r="C620" s="218"/>
      <c r="D620" s="208" t="s">
        <v>224</v>
      </c>
      <c r="E620" s="219" t="s">
        <v>1</v>
      </c>
      <c r="F620" s="220" t="s">
        <v>896</v>
      </c>
      <c r="G620" s="218"/>
      <c r="H620" s="221">
        <v>0.874</v>
      </c>
      <c r="I620" s="222"/>
      <c r="J620" s="218"/>
      <c r="K620" s="218"/>
      <c r="L620" s="223"/>
      <c r="M620" s="224"/>
      <c r="N620" s="225"/>
      <c r="O620" s="225"/>
      <c r="P620" s="225"/>
      <c r="Q620" s="225"/>
      <c r="R620" s="225"/>
      <c r="S620" s="225"/>
      <c r="T620" s="226"/>
      <c r="AT620" s="227" t="s">
        <v>224</v>
      </c>
      <c r="AU620" s="227" t="s">
        <v>86</v>
      </c>
      <c r="AV620" s="14" t="s">
        <v>86</v>
      </c>
      <c r="AW620" s="14" t="s">
        <v>32</v>
      </c>
      <c r="AX620" s="14" t="s">
        <v>77</v>
      </c>
      <c r="AY620" s="227" t="s">
        <v>215</v>
      </c>
    </row>
    <row r="621" spans="2:51" s="14" customFormat="1" ht="11.25">
      <c r="B621" s="217"/>
      <c r="C621" s="218"/>
      <c r="D621" s="208" t="s">
        <v>224</v>
      </c>
      <c r="E621" s="219" t="s">
        <v>1</v>
      </c>
      <c r="F621" s="220" t="s">
        <v>897</v>
      </c>
      <c r="G621" s="218"/>
      <c r="H621" s="221">
        <v>0.788</v>
      </c>
      <c r="I621" s="222"/>
      <c r="J621" s="218"/>
      <c r="K621" s="218"/>
      <c r="L621" s="223"/>
      <c r="M621" s="224"/>
      <c r="N621" s="225"/>
      <c r="O621" s="225"/>
      <c r="P621" s="225"/>
      <c r="Q621" s="225"/>
      <c r="R621" s="225"/>
      <c r="S621" s="225"/>
      <c r="T621" s="226"/>
      <c r="AT621" s="227" t="s">
        <v>224</v>
      </c>
      <c r="AU621" s="227" t="s">
        <v>86</v>
      </c>
      <c r="AV621" s="14" t="s">
        <v>86</v>
      </c>
      <c r="AW621" s="14" t="s">
        <v>32</v>
      </c>
      <c r="AX621" s="14" t="s">
        <v>77</v>
      </c>
      <c r="AY621" s="227" t="s">
        <v>215</v>
      </c>
    </row>
    <row r="622" spans="2:51" s="13" customFormat="1" ht="11.25">
      <c r="B622" s="206"/>
      <c r="C622" s="207"/>
      <c r="D622" s="208" t="s">
        <v>224</v>
      </c>
      <c r="E622" s="209" t="s">
        <v>1</v>
      </c>
      <c r="F622" s="210" t="s">
        <v>882</v>
      </c>
      <c r="G622" s="207"/>
      <c r="H622" s="209" t="s">
        <v>1</v>
      </c>
      <c r="I622" s="211"/>
      <c r="J622" s="207"/>
      <c r="K622" s="207"/>
      <c r="L622" s="212"/>
      <c r="M622" s="213"/>
      <c r="N622" s="214"/>
      <c r="O622" s="214"/>
      <c r="P622" s="214"/>
      <c r="Q622" s="214"/>
      <c r="R622" s="214"/>
      <c r="S622" s="214"/>
      <c r="T622" s="215"/>
      <c r="AT622" s="216" t="s">
        <v>224</v>
      </c>
      <c r="AU622" s="216" t="s">
        <v>86</v>
      </c>
      <c r="AV622" s="13" t="s">
        <v>84</v>
      </c>
      <c r="AW622" s="13" t="s">
        <v>32</v>
      </c>
      <c r="AX622" s="13" t="s">
        <v>77</v>
      </c>
      <c r="AY622" s="216" t="s">
        <v>215</v>
      </c>
    </row>
    <row r="623" spans="2:51" s="14" customFormat="1" ht="11.25">
      <c r="B623" s="217"/>
      <c r="C623" s="218"/>
      <c r="D623" s="208" t="s">
        <v>224</v>
      </c>
      <c r="E623" s="219" t="s">
        <v>1</v>
      </c>
      <c r="F623" s="220" t="s">
        <v>898</v>
      </c>
      <c r="G623" s="218"/>
      <c r="H623" s="221">
        <v>2.616</v>
      </c>
      <c r="I623" s="222"/>
      <c r="J623" s="218"/>
      <c r="K623" s="218"/>
      <c r="L623" s="223"/>
      <c r="M623" s="224"/>
      <c r="N623" s="225"/>
      <c r="O623" s="225"/>
      <c r="P623" s="225"/>
      <c r="Q623" s="225"/>
      <c r="R623" s="225"/>
      <c r="S623" s="225"/>
      <c r="T623" s="226"/>
      <c r="AT623" s="227" t="s">
        <v>224</v>
      </c>
      <c r="AU623" s="227" t="s">
        <v>86</v>
      </c>
      <c r="AV623" s="14" t="s">
        <v>86</v>
      </c>
      <c r="AW623" s="14" t="s">
        <v>32</v>
      </c>
      <c r="AX623" s="14" t="s">
        <v>77</v>
      </c>
      <c r="AY623" s="227" t="s">
        <v>215</v>
      </c>
    </row>
    <row r="624" spans="2:51" s="14" customFormat="1" ht="11.25">
      <c r="B624" s="217"/>
      <c r="C624" s="218"/>
      <c r="D624" s="208" t="s">
        <v>224</v>
      </c>
      <c r="E624" s="219" t="s">
        <v>1</v>
      </c>
      <c r="F624" s="220" t="s">
        <v>899</v>
      </c>
      <c r="G624" s="218"/>
      <c r="H624" s="221">
        <v>2.622</v>
      </c>
      <c r="I624" s="222"/>
      <c r="J624" s="218"/>
      <c r="K624" s="218"/>
      <c r="L624" s="223"/>
      <c r="M624" s="224"/>
      <c r="N624" s="225"/>
      <c r="O624" s="225"/>
      <c r="P624" s="225"/>
      <c r="Q624" s="225"/>
      <c r="R624" s="225"/>
      <c r="S624" s="225"/>
      <c r="T624" s="226"/>
      <c r="AT624" s="227" t="s">
        <v>224</v>
      </c>
      <c r="AU624" s="227" t="s">
        <v>86</v>
      </c>
      <c r="AV624" s="14" t="s">
        <v>86</v>
      </c>
      <c r="AW624" s="14" t="s">
        <v>32</v>
      </c>
      <c r="AX624" s="14" t="s">
        <v>77</v>
      </c>
      <c r="AY624" s="227" t="s">
        <v>215</v>
      </c>
    </row>
    <row r="625" spans="2:51" s="13" customFormat="1" ht="11.25">
      <c r="B625" s="206"/>
      <c r="C625" s="207"/>
      <c r="D625" s="208" t="s">
        <v>224</v>
      </c>
      <c r="E625" s="209" t="s">
        <v>1</v>
      </c>
      <c r="F625" s="210" t="s">
        <v>886</v>
      </c>
      <c r="G625" s="207"/>
      <c r="H625" s="209" t="s">
        <v>1</v>
      </c>
      <c r="I625" s="211"/>
      <c r="J625" s="207"/>
      <c r="K625" s="207"/>
      <c r="L625" s="212"/>
      <c r="M625" s="213"/>
      <c r="N625" s="214"/>
      <c r="O625" s="214"/>
      <c r="P625" s="214"/>
      <c r="Q625" s="214"/>
      <c r="R625" s="214"/>
      <c r="S625" s="214"/>
      <c r="T625" s="215"/>
      <c r="AT625" s="216" t="s">
        <v>224</v>
      </c>
      <c r="AU625" s="216" t="s">
        <v>86</v>
      </c>
      <c r="AV625" s="13" t="s">
        <v>84</v>
      </c>
      <c r="AW625" s="13" t="s">
        <v>32</v>
      </c>
      <c r="AX625" s="13" t="s">
        <v>77</v>
      </c>
      <c r="AY625" s="216" t="s">
        <v>215</v>
      </c>
    </row>
    <row r="626" spans="2:51" s="14" customFormat="1" ht="11.25">
      <c r="B626" s="217"/>
      <c r="C626" s="218"/>
      <c r="D626" s="208" t="s">
        <v>224</v>
      </c>
      <c r="E626" s="219" t="s">
        <v>1</v>
      </c>
      <c r="F626" s="220" t="s">
        <v>900</v>
      </c>
      <c r="G626" s="218"/>
      <c r="H626" s="221">
        <v>0.23</v>
      </c>
      <c r="I626" s="222"/>
      <c r="J626" s="218"/>
      <c r="K626" s="218"/>
      <c r="L626" s="223"/>
      <c r="M626" s="224"/>
      <c r="N626" s="225"/>
      <c r="O626" s="225"/>
      <c r="P626" s="225"/>
      <c r="Q626" s="225"/>
      <c r="R626" s="225"/>
      <c r="S626" s="225"/>
      <c r="T626" s="226"/>
      <c r="AT626" s="227" t="s">
        <v>224</v>
      </c>
      <c r="AU626" s="227" t="s">
        <v>86</v>
      </c>
      <c r="AV626" s="14" t="s">
        <v>86</v>
      </c>
      <c r="AW626" s="14" t="s">
        <v>32</v>
      </c>
      <c r="AX626" s="14" t="s">
        <v>77</v>
      </c>
      <c r="AY626" s="227" t="s">
        <v>215</v>
      </c>
    </row>
    <row r="627" spans="2:51" s="14" customFormat="1" ht="11.25">
      <c r="B627" s="217"/>
      <c r="C627" s="218"/>
      <c r="D627" s="208" t="s">
        <v>224</v>
      </c>
      <c r="E627" s="219" t="s">
        <v>1</v>
      </c>
      <c r="F627" s="220" t="s">
        <v>901</v>
      </c>
      <c r="G627" s="218"/>
      <c r="H627" s="221">
        <v>0.468</v>
      </c>
      <c r="I627" s="222"/>
      <c r="J627" s="218"/>
      <c r="K627" s="218"/>
      <c r="L627" s="223"/>
      <c r="M627" s="224"/>
      <c r="N627" s="225"/>
      <c r="O627" s="225"/>
      <c r="P627" s="225"/>
      <c r="Q627" s="225"/>
      <c r="R627" s="225"/>
      <c r="S627" s="225"/>
      <c r="T627" s="226"/>
      <c r="AT627" s="227" t="s">
        <v>224</v>
      </c>
      <c r="AU627" s="227" t="s">
        <v>86</v>
      </c>
      <c r="AV627" s="14" t="s">
        <v>86</v>
      </c>
      <c r="AW627" s="14" t="s">
        <v>32</v>
      </c>
      <c r="AX627" s="14" t="s">
        <v>77</v>
      </c>
      <c r="AY627" s="227" t="s">
        <v>215</v>
      </c>
    </row>
    <row r="628" spans="2:51" s="15" customFormat="1" ht="11.25">
      <c r="B628" s="228"/>
      <c r="C628" s="229"/>
      <c r="D628" s="208" t="s">
        <v>224</v>
      </c>
      <c r="E628" s="230" t="s">
        <v>1</v>
      </c>
      <c r="F628" s="231" t="s">
        <v>227</v>
      </c>
      <c r="G628" s="229"/>
      <c r="H628" s="232">
        <v>9.074</v>
      </c>
      <c r="I628" s="233"/>
      <c r="J628" s="229"/>
      <c r="K628" s="229"/>
      <c r="L628" s="234"/>
      <c r="M628" s="235"/>
      <c r="N628" s="236"/>
      <c r="O628" s="236"/>
      <c r="P628" s="236"/>
      <c r="Q628" s="236"/>
      <c r="R628" s="236"/>
      <c r="S628" s="236"/>
      <c r="T628" s="237"/>
      <c r="AT628" s="238" t="s">
        <v>224</v>
      </c>
      <c r="AU628" s="238" t="s">
        <v>86</v>
      </c>
      <c r="AV628" s="15" t="s">
        <v>222</v>
      </c>
      <c r="AW628" s="15" t="s">
        <v>32</v>
      </c>
      <c r="AX628" s="15" t="s">
        <v>84</v>
      </c>
      <c r="AY628" s="238" t="s">
        <v>215</v>
      </c>
    </row>
    <row r="629" spans="1:65" s="2" customFormat="1" ht="24.2" customHeight="1">
      <c r="A629" s="35"/>
      <c r="B629" s="36"/>
      <c r="C629" s="193" t="s">
        <v>902</v>
      </c>
      <c r="D629" s="193" t="s">
        <v>217</v>
      </c>
      <c r="E629" s="194" t="s">
        <v>903</v>
      </c>
      <c r="F629" s="195" t="s">
        <v>904</v>
      </c>
      <c r="G629" s="196" t="s">
        <v>365</v>
      </c>
      <c r="H629" s="197">
        <v>0.354</v>
      </c>
      <c r="I629" s="198"/>
      <c r="J629" s="199">
        <f>ROUND(I629*H629,2)</f>
        <v>0</v>
      </c>
      <c r="K629" s="195" t="s">
        <v>231</v>
      </c>
      <c r="L629" s="40"/>
      <c r="M629" s="200" t="s">
        <v>1</v>
      </c>
      <c r="N629" s="201" t="s">
        <v>42</v>
      </c>
      <c r="O629" s="72"/>
      <c r="P629" s="202">
        <f>O629*H629</f>
        <v>0</v>
      </c>
      <c r="Q629" s="202">
        <v>3.0829</v>
      </c>
      <c r="R629" s="202">
        <f>Q629*H629</f>
        <v>1.0913465999999998</v>
      </c>
      <c r="S629" s="202">
        <v>0</v>
      </c>
      <c r="T629" s="203">
        <f>S629*H629</f>
        <v>0</v>
      </c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R629" s="204" t="s">
        <v>222</v>
      </c>
      <c r="AT629" s="204" t="s">
        <v>217</v>
      </c>
      <c r="AU629" s="204" t="s">
        <v>86</v>
      </c>
      <c r="AY629" s="18" t="s">
        <v>215</v>
      </c>
      <c r="BE629" s="205">
        <f>IF(N629="základní",J629,0)</f>
        <v>0</v>
      </c>
      <c r="BF629" s="205">
        <f>IF(N629="snížená",J629,0)</f>
        <v>0</v>
      </c>
      <c r="BG629" s="205">
        <f>IF(N629="zákl. přenesená",J629,0)</f>
        <v>0</v>
      </c>
      <c r="BH629" s="205">
        <f>IF(N629="sníž. přenesená",J629,0)</f>
        <v>0</v>
      </c>
      <c r="BI629" s="205">
        <f>IF(N629="nulová",J629,0)</f>
        <v>0</v>
      </c>
      <c r="BJ629" s="18" t="s">
        <v>84</v>
      </c>
      <c r="BK629" s="205">
        <f>ROUND(I629*H629,2)</f>
        <v>0</v>
      </c>
      <c r="BL629" s="18" t="s">
        <v>222</v>
      </c>
      <c r="BM629" s="204" t="s">
        <v>905</v>
      </c>
    </row>
    <row r="630" spans="2:51" s="13" customFormat="1" ht="11.25">
      <c r="B630" s="206"/>
      <c r="C630" s="207"/>
      <c r="D630" s="208" t="s">
        <v>224</v>
      </c>
      <c r="E630" s="209" t="s">
        <v>1</v>
      </c>
      <c r="F630" s="210" t="s">
        <v>877</v>
      </c>
      <c r="G630" s="207"/>
      <c r="H630" s="209" t="s">
        <v>1</v>
      </c>
      <c r="I630" s="211"/>
      <c r="J630" s="207"/>
      <c r="K630" s="207"/>
      <c r="L630" s="212"/>
      <c r="M630" s="213"/>
      <c r="N630" s="214"/>
      <c r="O630" s="214"/>
      <c r="P630" s="214"/>
      <c r="Q630" s="214"/>
      <c r="R630" s="214"/>
      <c r="S630" s="214"/>
      <c r="T630" s="215"/>
      <c r="AT630" s="216" t="s">
        <v>224</v>
      </c>
      <c r="AU630" s="216" t="s">
        <v>86</v>
      </c>
      <c r="AV630" s="13" t="s">
        <v>84</v>
      </c>
      <c r="AW630" s="13" t="s">
        <v>32</v>
      </c>
      <c r="AX630" s="13" t="s">
        <v>77</v>
      </c>
      <c r="AY630" s="216" t="s">
        <v>215</v>
      </c>
    </row>
    <row r="631" spans="2:51" s="14" customFormat="1" ht="11.25">
      <c r="B631" s="217"/>
      <c r="C631" s="218"/>
      <c r="D631" s="208" t="s">
        <v>224</v>
      </c>
      <c r="E631" s="219" t="s">
        <v>1</v>
      </c>
      <c r="F631" s="220" t="s">
        <v>906</v>
      </c>
      <c r="G631" s="218"/>
      <c r="H631" s="221">
        <v>0.131</v>
      </c>
      <c r="I631" s="222"/>
      <c r="J631" s="218"/>
      <c r="K631" s="218"/>
      <c r="L631" s="223"/>
      <c r="M631" s="224"/>
      <c r="N631" s="225"/>
      <c r="O631" s="225"/>
      <c r="P631" s="225"/>
      <c r="Q631" s="225"/>
      <c r="R631" s="225"/>
      <c r="S631" s="225"/>
      <c r="T631" s="226"/>
      <c r="AT631" s="227" t="s">
        <v>224</v>
      </c>
      <c r="AU631" s="227" t="s">
        <v>86</v>
      </c>
      <c r="AV631" s="14" t="s">
        <v>86</v>
      </c>
      <c r="AW631" s="14" t="s">
        <v>32</v>
      </c>
      <c r="AX631" s="14" t="s">
        <v>77</v>
      </c>
      <c r="AY631" s="227" t="s">
        <v>215</v>
      </c>
    </row>
    <row r="632" spans="2:51" s="14" customFormat="1" ht="11.25">
      <c r="B632" s="217"/>
      <c r="C632" s="218"/>
      <c r="D632" s="208" t="s">
        <v>224</v>
      </c>
      <c r="E632" s="219" t="s">
        <v>1</v>
      </c>
      <c r="F632" s="220" t="s">
        <v>907</v>
      </c>
      <c r="G632" s="218"/>
      <c r="H632" s="221">
        <v>0.118</v>
      </c>
      <c r="I632" s="222"/>
      <c r="J632" s="218"/>
      <c r="K632" s="218"/>
      <c r="L632" s="223"/>
      <c r="M632" s="224"/>
      <c r="N632" s="225"/>
      <c r="O632" s="225"/>
      <c r="P632" s="225"/>
      <c r="Q632" s="225"/>
      <c r="R632" s="225"/>
      <c r="S632" s="225"/>
      <c r="T632" s="226"/>
      <c r="AT632" s="227" t="s">
        <v>224</v>
      </c>
      <c r="AU632" s="227" t="s">
        <v>86</v>
      </c>
      <c r="AV632" s="14" t="s">
        <v>86</v>
      </c>
      <c r="AW632" s="14" t="s">
        <v>32</v>
      </c>
      <c r="AX632" s="14" t="s">
        <v>77</v>
      </c>
      <c r="AY632" s="227" t="s">
        <v>215</v>
      </c>
    </row>
    <row r="633" spans="2:51" s="13" customFormat="1" ht="11.25">
      <c r="B633" s="206"/>
      <c r="C633" s="207"/>
      <c r="D633" s="208" t="s">
        <v>224</v>
      </c>
      <c r="E633" s="209" t="s">
        <v>1</v>
      </c>
      <c r="F633" s="210" t="s">
        <v>886</v>
      </c>
      <c r="G633" s="207"/>
      <c r="H633" s="209" t="s">
        <v>1</v>
      </c>
      <c r="I633" s="211"/>
      <c r="J633" s="207"/>
      <c r="K633" s="207"/>
      <c r="L633" s="212"/>
      <c r="M633" s="213"/>
      <c r="N633" s="214"/>
      <c r="O633" s="214"/>
      <c r="P633" s="214"/>
      <c r="Q633" s="214"/>
      <c r="R633" s="214"/>
      <c r="S633" s="214"/>
      <c r="T633" s="215"/>
      <c r="AT633" s="216" t="s">
        <v>224</v>
      </c>
      <c r="AU633" s="216" t="s">
        <v>86</v>
      </c>
      <c r="AV633" s="13" t="s">
        <v>84</v>
      </c>
      <c r="AW633" s="13" t="s">
        <v>32</v>
      </c>
      <c r="AX633" s="13" t="s">
        <v>77</v>
      </c>
      <c r="AY633" s="216" t="s">
        <v>215</v>
      </c>
    </row>
    <row r="634" spans="2:51" s="14" customFormat="1" ht="11.25">
      <c r="B634" s="217"/>
      <c r="C634" s="218"/>
      <c r="D634" s="208" t="s">
        <v>224</v>
      </c>
      <c r="E634" s="219" t="s">
        <v>1</v>
      </c>
      <c r="F634" s="220" t="s">
        <v>908</v>
      </c>
      <c r="G634" s="218"/>
      <c r="H634" s="221">
        <v>0.035</v>
      </c>
      <c r="I634" s="222"/>
      <c r="J634" s="218"/>
      <c r="K634" s="218"/>
      <c r="L634" s="223"/>
      <c r="M634" s="224"/>
      <c r="N634" s="225"/>
      <c r="O634" s="225"/>
      <c r="P634" s="225"/>
      <c r="Q634" s="225"/>
      <c r="R634" s="225"/>
      <c r="S634" s="225"/>
      <c r="T634" s="226"/>
      <c r="AT634" s="227" t="s">
        <v>224</v>
      </c>
      <c r="AU634" s="227" t="s">
        <v>86</v>
      </c>
      <c r="AV634" s="14" t="s">
        <v>86</v>
      </c>
      <c r="AW634" s="14" t="s">
        <v>32</v>
      </c>
      <c r="AX634" s="14" t="s">
        <v>77</v>
      </c>
      <c r="AY634" s="227" t="s">
        <v>215</v>
      </c>
    </row>
    <row r="635" spans="2:51" s="14" customFormat="1" ht="11.25">
      <c r="B635" s="217"/>
      <c r="C635" s="218"/>
      <c r="D635" s="208" t="s">
        <v>224</v>
      </c>
      <c r="E635" s="219" t="s">
        <v>1</v>
      </c>
      <c r="F635" s="220" t="s">
        <v>909</v>
      </c>
      <c r="G635" s="218"/>
      <c r="H635" s="221">
        <v>0.07</v>
      </c>
      <c r="I635" s="222"/>
      <c r="J635" s="218"/>
      <c r="K635" s="218"/>
      <c r="L635" s="223"/>
      <c r="M635" s="224"/>
      <c r="N635" s="225"/>
      <c r="O635" s="225"/>
      <c r="P635" s="225"/>
      <c r="Q635" s="225"/>
      <c r="R635" s="225"/>
      <c r="S635" s="225"/>
      <c r="T635" s="226"/>
      <c r="AT635" s="227" t="s">
        <v>224</v>
      </c>
      <c r="AU635" s="227" t="s">
        <v>86</v>
      </c>
      <c r="AV635" s="14" t="s">
        <v>86</v>
      </c>
      <c r="AW635" s="14" t="s">
        <v>32</v>
      </c>
      <c r="AX635" s="14" t="s">
        <v>77</v>
      </c>
      <c r="AY635" s="227" t="s">
        <v>215</v>
      </c>
    </row>
    <row r="636" spans="2:51" s="15" customFormat="1" ht="11.25">
      <c r="B636" s="228"/>
      <c r="C636" s="229"/>
      <c r="D636" s="208" t="s">
        <v>224</v>
      </c>
      <c r="E636" s="230" t="s">
        <v>1</v>
      </c>
      <c r="F636" s="231" t="s">
        <v>227</v>
      </c>
      <c r="G636" s="229"/>
      <c r="H636" s="232">
        <v>0.354</v>
      </c>
      <c r="I636" s="233"/>
      <c r="J636" s="229"/>
      <c r="K636" s="229"/>
      <c r="L636" s="234"/>
      <c r="M636" s="235"/>
      <c r="N636" s="236"/>
      <c r="O636" s="236"/>
      <c r="P636" s="236"/>
      <c r="Q636" s="236"/>
      <c r="R636" s="236"/>
      <c r="S636" s="236"/>
      <c r="T636" s="237"/>
      <c r="AT636" s="238" t="s">
        <v>224</v>
      </c>
      <c r="AU636" s="238" t="s">
        <v>86</v>
      </c>
      <c r="AV636" s="15" t="s">
        <v>222</v>
      </c>
      <c r="AW636" s="15" t="s">
        <v>32</v>
      </c>
      <c r="AX636" s="15" t="s">
        <v>84</v>
      </c>
      <c r="AY636" s="238" t="s">
        <v>215</v>
      </c>
    </row>
    <row r="637" spans="1:65" s="2" customFormat="1" ht="21.75" customHeight="1">
      <c r="A637" s="35"/>
      <c r="B637" s="36"/>
      <c r="C637" s="193" t="s">
        <v>910</v>
      </c>
      <c r="D637" s="193" t="s">
        <v>217</v>
      </c>
      <c r="E637" s="194" t="s">
        <v>911</v>
      </c>
      <c r="F637" s="195" t="s">
        <v>912</v>
      </c>
      <c r="G637" s="196" t="s">
        <v>220</v>
      </c>
      <c r="H637" s="197">
        <v>6</v>
      </c>
      <c r="I637" s="198"/>
      <c r="J637" s="199">
        <f>ROUND(I637*H637,2)</f>
        <v>0</v>
      </c>
      <c r="K637" s="195" t="s">
        <v>221</v>
      </c>
      <c r="L637" s="40"/>
      <c r="M637" s="200" t="s">
        <v>1</v>
      </c>
      <c r="N637" s="201" t="s">
        <v>42</v>
      </c>
      <c r="O637" s="72"/>
      <c r="P637" s="202">
        <f>O637*H637</f>
        <v>0</v>
      </c>
      <c r="Q637" s="202">
        <v>0.102</v>
      </c>
      <c r="R637" s="202">
        <f>Q637*H637</f>
        <v>0.612</v>
      </c>
      <c r="S637" s="202">
        <v>0</v>
      </c>
      <c r="T637" s="203">
        <f>S637*H637</f>
        <v>0</v>
      </c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R637" s="204" t="s">
        <v>222</v>
      </c>
      <c r="AT637" s="204" t="s">
        <v>217</v>
      </c>
      <c r="AU637" s="204" t="s">
        <v>86</v>
      </c>
      <c r="AY637" s="18" t="s">
        <v>215</v>
      </c>
      <c r="BE637" s="205">
        <f>IF(N637="základní",J637,0)</f>
        <v>0</v>
      </c>
      <c r="BF637" s="205">
        <f>IF(N637="snížená",J637,0)</f>
        <v>0</v>
      </c>
      <c r="BG637" s="205">
        <f>IF(N637="zákl. přenesená",J637,0)</f>
        <v>0</v>
      </c>
      <c r="BH637" s="205">
        <f>IF(N637="sníž. přenesená",J637,0)</f>
        <v>0</v>
      </c>
      <c r="BI637" s="205">
        <f>IF(N637="nulová",J637,0)</f>
        <v>0</v>
      </c>
      <c r="BJ637" s="18" t="s">
        <v>84</v>
      </c>
      <c r="BK637" s="205">
        <f>ROUND(I637*H637,2)</f>
        <v>0</v>
      </c>
      <c r="BL637" s="18" t="s">
        <v>222</v>
      </c>
      <c r="BM637" s="204" t="s">
        <v>913</v>
      </c>
    </row>
    <row r="638" spans="2:51" s="14" customFormat="1" ht="11.25">
      <c r="B638" s="217"/>
      <c r="C638" s="218"/>
      <c r="D638" s="208" t="s">
        <v>224</v>
      </c>
      <c r="E638" s="219" t="s">
        <v>1</v>
      </c>
      <c r="F638" s="220" t="s">
        <v>914</v>
      </c>
      <c r="G638" s="218"/>
      <c r="H638" s="221">
        <v>1.6</v>
      </c>
      <c r="I638" s="222"/>
      <c r="J638" s="218"/>
      <c r="K638" s="218"/>
      <c r="L638" s="223"/>
      <c r="M638" s="224"/>
      <c r="N638" s="225"/>
      <c r="O638" s="225"/>
      <c r="P638" s="225"/>
      <c r="Q638" s="225"/>
      <c r="R638" s="225"/>
      <c r="S638" s="225"/>
      <c r="T638" s="226"/>
      <c r="AT638" s="227" t="s">
        <v>224</v>
      </c>
      <c r="AU638" s="227" t="s">
        <v>86</v>
      </c>
      <c r="AV638" s="14" t="s">
        <v>86</v>
      </c>
      <c r="AW638" s="14" t="s">
        <v>32</v>
      </c>
      <c r="AX638" s="14" t="s">
        <v>77</v>
      </c>
      <c r="AY638" s="227" t="s">
        <v>215</v>
      </c>
    </row>
    <row r="639" spans="2:51" s="14" customFormat="1" ht="11.25">
      <c r="B639" s="217"/>
      <c r="C639" s="218"/>
      <c r="D639" s="208" t="s">
        <v>224</v>
      </c>
      <c r="E639" s="219" t="s">
        <v>1</v>
      </c>
      <c r="F639" s="220" t="s">
        <v>915</v>
      </c>
      <c r="G639" s="218"/>
      <c r="H639" s="221">
        <v>2.4</v>
      </c>
      <c r="I639" s="222"/>
      <c r="J639" s="218"/>
      <c r="K639" s="218"/>
      <c r="L639" s="223"/>
      <c r="M639" s="224"/>
      <c r="N639" s="225"/>
      <c r="O639" s="225"/>
      <c r="P639" s="225"/>
      <c r="Q639" s="225"/>
      <c r="R639" s="225"/>
      <c r="S639" s="225"/>
      <c r="T639" s="226"/>
      <c r="AT639" s="227" t="s">
        <v>224</v>
      </c>
      <c r="AU639" s="227" t="s">
        <v>86</v>
      </c>
      <c r="AV639" s="14" t="s">
        <v>86</v>
      </c>
      <c r="AW639" s="14" t="s">
        <v>32</v>
      </c>
      <c r="AX639" s="14" t="s">
        <v>77</v>
      </c>
      <c r="AY639" s="227" t="s">
        <v>215</v>
      </c>
    </row>
    <row r="640" spans="2:51" s="14" customFormat="1" ht="11.25">
      <c r="B640" s="217"/>
      <c r="C640" s="218"/>
      <c r="D640" s="208" t="s">
        <v>224</v>
      </c>
      <c r="E640" s="219" t="s">
        <v>1</v>
      </c>
      <c r="F640" s="220" t="s">
        <v>916</v>
      </c>
      <c r="G640" s="218"/>
      <c r="H640" s="221">
        <v>2</v>
      </c>
      <c r="I640" s="222"/>
      <c r="J640" s="218"/>
      <c r="K640" s="218"/>
      <c r="L640" s="223"/>
      <c r="M640" s="224"/>
      <c r="N640" s="225"/>
      <c r="O640" s="225"/>
      <c r="P640" s="225"/>
      <c r="Q640" s="225"/>
      <c r="R640" s="225"/>
      <c r="S640" s="225"/>
      <c r="T640" s="226"/>
      <c r="AT640" s="227" t="s">
        <v>224</v>
      </c>
      <c r="AU640" s="227" t="s">
        <v>86</v>
      </c>
      <c r="AV640" s="14" t="s">
        <v>86</v>
      </c>
      <c r="AW640" s="14" t="s">
        <v>32</v>
      </c>
      <c r="AX640" s="14" t="s">
        <v>77</v>
      </c>
      <c r="AY640" s="227" t="s">
        <v>215</v>
      </c>
    </row>
    <row r="641" spans="2:51" s="15" customFormat="1" ht="11.25">
      <c r="B641" s="228"/>
      <c r="C641" s="229"/>
      <c r="D641" s="208" t="s">
        <v>224</v>
      </c>
      <c r="E641" s="230" t="s">
        <v>1</v>
      </c>
      <c r="F641" s="231" t="s">
        <v>227</v>
      </c>
      <c r="G641" s="229"/>
      <c r="H641" s="232">
        <v>6</v>
      </c>
      <c r="I641" s="233"/>
      <c r="J641" s="229"/>
      <c r="K641" s="229"/>
      <c r="L641" s="234"/>
      <c r="M641" s="235"/>
      <c r="N641" s="236"/>
      <c r="O641" s="236"/>
      <c r="P641" s="236"/>
      <c r="Q641" s="236"/>
      <c r="R641" s="236"/>
      <c r="S641" s="236"/>
      <c r="T641" s="237"/>
      <c r="AT641" s="238" t="s">
        <v>224</v>
      </c>
      <c r="AU641" s="238" t="s">
        <v>86</v>
      </c>
      <c r="AV641" s="15" t="s">
        <v>222</v>
      </c>
      <c r="AW641" s="15" t="s">
        <v>32</v>
      </c>
      <c r="AX641" s="15" t="s">
        <v>84</v>
      </c>
      <c r="AY641" s="238" t="s">
        <v>215</v>
      </c>
    </row>
    <row r="642" spans="1:65" s="2" customFormat="1" ht="21.75" customHeight="1">
      <c r="A642" s="35"/>
      <c r="B642" s="36"/>
      <c r="C642" s="193" t="s">
        <v>917</v>
      </c>
      <c r="D642" s="193" t="s">
        <v>217</v>
      </c>
      <c r="E642" s="194" t="s">
        <v>918</v>
      </c>
      <c r="F642" s="195" t="s">
        <v>919</v>
      </c>
      <c r="G642" s="196" t="s">
        <v>220</v>
      </c>
      <c r="H642" s="197">
        <v>2.2</v>
      </c>
      <c r="I642" s="198"/>
      <c r="J642" s="199">
        <f>ROUND(I642*H642,2)</f>
        <v>0</v>
      </c>
      <c r="K642" s="195" t="s">
        <v>221</v>
      </c>
      <c r="L642" s="40"/>
      <c r="M642" s="200" t="s">
        <v>1</v>
      </c>
      <c r="N642" s="201" t="s">
        <v>42</v>
      </c>
      <c r="O642" s="72"/>
      <c r="P642" s="202">
        <f>O642*H642</f>
        <v>0</v>
      </c>
      <c r="Q642" s="202">
        <v>0.277</v>
      </c>
      <c r="R642" s="202">
        <f>Q642*H642</f>
        <v>0.6094</v>
      </c>
      <c r="S642" s="202">
        <v>0</v>
      </c>
      <c r="T642" s="203">
        <f>S642*H642</f>
        <v>0</v>
      </c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R642" s="204" t="s">
        <v>222</v>
      </c>
      <c r="AT642" s="204" t="s">
        <v>217</v>
      </c>
      <c r="AU642" s="204" t="s">
        <v>86</v>
      </c>
      <c r="AY642" s="18" t="s">
        <v>215</v>
      </c>
      <c r="BE642" s="205">
        <f>IF(N642="základní",J642,0)</f>
        <v>0</v>
      </c>
      <c r="BF642" s="205">
        <f>IF(N642="snížená",J642,0)</f>
        <v>0</v>
      </c>
      <c r="BG642" s="205">
        <f>IF(N642="zákl. přenesená",J642,0)</f>
        <v>0</v>
      </c>
      <c r="BH642" s="205">
        <f>IF(N642="sníž. přenesená",J642,0)</f>
        <v>0</v>
      </c>
      <c r="BI642" s="205">
        <f>IF(N642="nulová",J642,0)</f>
        <v>0</v>
      </c>
      <c r="BJ642" s="18" t="s">
        <v>84</v>
      </c>
      <c r="BK642" s="205">
        <f>ROUND(I642*H642,2)</f>
        <v>0</v>
      </c>
      <c r="BL642" s="18" t="s">
        <v>222</v>
      </c>
      <c r="BM642" s="204" t="s">
        <v>920</v>
      </c>
    </row>
    <row r="643" spans="2:51" s="14" customFormat="1" ht="11.25">
      <c r="B643" s="217"/>
      <c r="C643" s="218"/>
      <c r="D643" s="208" t="s">
        <v>224</v>
      </c>
      <c r="E643" s="219" t="s">
        <v>1</v>
      </c>
      <c r="F643" s="220" t="s">
        <v>921</v>
      </c>
      <c r="G643" s="218"/>
      <c r="H643" s="221">
        <v>2.2</v>
      </c>
      <c r="I643" s="222"/>
      <c r="J643" s="218"/>
      <c r="K643" s="218"/>
      <c r="L643" s="223"/>
      <c r="M643" s="224"/>
      <c r="N643" s="225"/>
      <c r="O643" s="225"/>
      <c r="P643" s="225"/>
      <c r="Q643" s="225"/>
      <c r="R643" s="225"/>
      <c r="S643" s="225"/>
      <c r="T643" s="226"/>
      <c r="AT643" s="227" t="s">
        <v>224</v>
      </c>
      <c r="AU643" s="227" t="s">
        <v>86</v>
      </c>
      <c r="AV643" s="14" t="s">
        <v>86</v>
      </c>
      <c r="AW643" s="14" t="s">
        <v>32</v>
      </c>
      <c r="AX643" s="14" t="s">
        <v>84</v>
      </c>
      <c r="AY643" s="227" t="s">
        <v>215</v>
      </c>
    </row>
    <row r="644" spans="1:65" s="2" customFormat="1" ht="24.2" customHeight="1">
      <c r="A644" s="35"/>
      <c r="B644" s="36"/>
      <c r="C644" s="193" t="s">
        <v>922</v>
      </c>
      <c r="D644" s="193" t="s">
        <v>217</v>
      </c>
      <c r="E644" s="194" t="s">
        <v>923</v>
      </c>
      <c r="F644" s="195" t="s">
        <v>924</v>
      </c>
      <c r="G644" s="196" t="s">
        <v>588</v>
      </c>
      <c r="H644" s="197">
        <v>19</v>
      </c>
      <c r="I644" s="198"/>
      <c r="J644" s="199">
        <f>ROUND(I644*H644,2)</f>
        <v>0</v>
      </c>
      <c r="K644" s="195" t="s">
        <v>231</v>
      </c>
      <c r="L644" s="40"/>
      <c r="M644" s="200" t="s">
        <v>1</v>
      </c>
      <c r="N644" s="201" t="s">
        <v>42</v>
      </c>
      <c r="O644" s="72"/>
      <c r="P644" s="202">
        <f>O644*H644</f>
        <v>0</v>
      </c>
      <c r="Q644" s="202">
        <v>0.21734</v>
      </c>
      <c r="R644" s="202">
        <f>Q644*H644</f>
        <v>4.12946</v>
      </c>
      <c r="S644" s="202">
        <v>0</v>
      </c>
      <c r="T644" s="203">
        <f>S644*H644</f>
        <v>0</v>
      </c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R644" s="204" t="s">
        <v>222</v>
      </c>
      <c r="AT644" s="204" t="s">
        <v>217</v>
      </c>
      <c r="AU644" s="204" t="s">
        <v>86</v>
      </c>
      <c r="AY644" s="18" t="s">
        <v>215</v>
      </c>
      <c r="BE644" s="205">
        <f>IF(N644="základní",J644,0)</f>
        <v>0</v>
      </c>
      <c r="BF644" s="205">
        <f>IF(N644="snížená",J644,0)</f>
        <v>0</v>
      </c>
      <c r="BG644" s="205">
        <f>IF(N644="zákl. přenesená",J644,0)</f>
        <v>0</v>
      </c>
      <c r="BH644" s="205">
        <f>IF(N644="sníž. přenesená",J644,0)</f>
        <v>0</v>
      </c>
      <c r="BI644" s="205">
        <f>IF(N644="nulová",J644,0)</f>
        <v>0</v>
      </c>
      <c r="BJ644" s="18" t="s">
        <v>84</v>
      </c>
      <c r="BK644" s="205">
        <f>ROUND(I644*H644,2)</f>
        <v>0</v>
      </c>
      <c r="BL644" s="18" t="s">
        <v>222</v>
      </c>
      <c r="BM644" s="204" t="s">
        <v>925</v>
      </c>
    </row>
    <row r="645" spans="1:65" s="2" customFormat="1" ht="24.2" customHeight="1">
      <c r="A645" s="35"/>
      <c r="B645" s="36"/>
      <c r="C645" s="250" t="s">
        <v>926</v>
      </c>
      <c r="D645" s="250" t="s">
        <v>527</v>
      </c>
      <c r="E645" s="251" t="s">
        <v>927</v>
      </c>
      <c r="F645" s="252" t="s">
        <v>928</v>
      </c>
      <c r="G645" s="253" t="s">
        <v>588</v>
      </c>
      <c r="H645" s="254">
        <v>19</v>
      </c>
      <c r="I645" s="255"/>
      <c r="J645" s="256">
        <f>ROUND(I645*H645,2)</f>
        <v>0</v>
      </c>
      <c r="K645" s="252" t="s">
        <v>221</v>
      </c>
      <c r="L645" s="257"/>
      <c r="M645" s="258" t="s">
        <v>1</v>
      </c>
      <c r="N645" s="259" t="s">
        <v>42</v>
      </c>
      <c r="O645" s="72"/>
      <c r="P645" s="202">
        <f>O645*H645</f>
        <v>0</v>
      </c>
      <c r="Q645" s="202">
        <v>0.092</v>
      </c>
      <c r="R645" s="202">
        <f>Q645*H645</f>
        <v>1.748</v>
      </c>
      <c r="S645" s="202">
        <v>0</v>
      </c>
      <c r="T645" s="203">
        <f>S645*H645</f>
        <v>0</v>
      </c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R645" s="204" t="s">
        <v>261</v>
      </c>
      <c r="AT645" s="204" t="s">
        <v>527</v>
      </c>
      <c r="AU645" s="204" t="s">
        <v>86</v>
      </c>
      <c r="AY645" s="18" t="s">
        <v>215</v>
      </c>
      <c r="BE645" s="205">
        <f>IF(N645="základní",J645,0)</f>
        <v>0</v>
      </c>
      <c r="BF645" s="205">
        <f>IF(N645="snížená",J645,0)</f>
        <v>0</v>
      </c>
      <c r="BG645" s="205">
        <f>IF(N645="zákl. přenesená",J645,0)</f>
        <v>0</v>
      </c>
      <c r="BH645" s="205">
        <f>IF(N645="sníž. přenesená",J645,0)</f>
        <v>0</v>
      </c>
      <c r="BI645" s="205">
        <f>IF(N645="nulová",J645,0)</f>
        <v>0</v>
      </c>
      <c r="BJ645" s="18" t="s">
        <v>84</v>
      </c>
      <c r="BK645" s="205">
        <f>ROUND(I645*H645,2)</f>
        <v>0</v>
      </c>
      <c r="BL645" s="18" t="s">
        <v>222</v>
      </c>
      <c r="BM645" s="204" t="s">
        <v>929</v>
      </c>
    </row>
    <row r="646" spans="1:65" s="2" customFormat="1" ht="24.2" customHeight="1">
      <c r="A646" s="35"/>
      <c r="B646" s="36"/>
      <c r="C646" s="193" t="s">
        <v>930</v>
      </c>
      <c r="D646" s="193" t="s">
        <v>217</v>
      </c>
      <c r="E646" s="194" t="s">
        <v>931</v>
      </c>
      <c r="F646" s="195" t="s">
        <v>932</v>
      </c>
      <c r="G646" s="196" t="s">
        <v>588</v>
      </c>
      <c r="H646" s="197">
        <v>23</v>
      </c>
      <c r="I646" s="198"/>
      <c r="J646" s="199">
        <f>ROUND(I646*H646,2)</f>
        <v>0</v>
      </c>
      <c r="K646" s="195" t="s">
        <v>231</v>
      </c>
      <c r="L646" s="40"/>
      <c r="M646" s="200" t="s">
        <v>1</v>
      </c>
      <c r="N646" s="201" t="s">
        <v>42</v>
      </c>
      <c r="O646" s="72"/>
      <c r="P646" s="202">
        <f>O646*H646</f>
        <v>0</v>
      </c>
      <c r="Q646" s="202">
        <v>0.00136</v>
      </c>
      <c r="R646" s="202">
        <f>Q646*H646</f>
        <v>0.03128</v>
      </c>
      <c r="S646" s="202">
        <v>0</v>
      </c>
      <c r="T646" s="203">
        <f>S646*H646</f>
        <v>0</v>
      </c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R646" s="204" t="s">
        <v>222</v>
      </c>
      <c r="AT646" s="204" t="s">
        <v>217</v>
      </c>
      <c r="AU646" s="204" t="s">
        <v>86</v>
      </c>
      <c r="AY646" s="18" t="s">
        <v>215</v>
      </c>
      <c r="BE646" s="205">
        <f>IF(N646="základní",J646,0)</f>
        <v>0</v>
      </c>
      <c r="BF646" s="205">
        <f>IF(N646="snížená",J646,0)</f>
        <v>0</v>
      </c>
      <c r="BG646" s="205">
        <f>IF(N646="zákl. přenesená",J646,0)</f>
        <v>0</v>
      </c>
      <c r="BH646" s="205">
        <f>IF(N646="sníž. přenesená",J646,0)</f>
        <v>0</v>
      </c>
      <c r="BI646" s="205">
        <f>IF(N646="nulová",J646,0)</f>
        <v>0</v>
      </c>
      <c r="BJ646" s="18" t="s">
        <v>84</v>
      </c>
      <c r="BK646" s="205">
        <f>ROUND(I646*H646,2)</f>
        <v>0</v>
      </c>
      <c r="BL646" s="18" t="s">
        <v>222</v>
      </c>
      <c r="BM646" s="204" t="s">
        <v>933</v>
      </c>
    </row>
    <row r="647" spans="2:51" s="14" customFormat="1" ht="11.25">
      <c r="B647" s="217"/>
      <c r="C647" s="218"/>
      <c r="D647" s="208" t="s">
        <v>224</v>
      </c>
      <c r="E647" s="219" t="s">
        <v>1</v>
      </c>
      <c r="F647" s="220" t="s">
        <v>934</v>
      </c>
      <c r="G647" s="218"/>
      <c r="H647" s="221">
        <v>23</v>
      </c>
      <c r="I647" s="222"/>
      <c r="J647" s="218"/>
      <c r="K647" s="218"/>
      <c r="L647" s="223"/>
      <c r="M647" s="224"/>
      <c r="N647" s="225"/>
      <c r="O647" s="225"/>
      <c r="P647" s="225"/>
      <c r="Q647" s="225"/>
      <c r="R647" s="225"/>
      <c r="S647" s="225"/>
      <c r="T647" s="226"/>
      <c r="AT647" s="227" t="s">
        <v>224</v>
      </c>
      <c r="AU647" s="227" t="s">
        <v>86</v>
      </c>
      <c r="AV647" s="14" t="s">
        <v>86</v>
      </c>
      <c r="AW647" s="14" t="s">
        <v>32</v>
      </c>
      <c r="AX647" s="14" t="s">
        <v>84</v>
      </c>
      <c r="AY647" s="227" t="s">
        <v>215</v>
      </c>
    </row>
    <row r="648" spans="1:65" s="2" customFormat="1" ht="24.2" customHeight="1">
      <c r="A648" s="35"/>
      <c r="B648" s="36"/>
      <c r="C648" s="193" t="s">
        <v>935</v>
      </c>
      <c r="D648" s="193" t="s">
        <v>217</v>
      </c>
      <c r="E648" s="194" t="s">
        <v>936</v>
      </c>
      <c r="F648" s="195" t="s">
        <v>937</v>
      </c>
      <c r="G648" s="196" t="s">
        <v>365</v>
      </c>
      <c r="H648" s="197">
        <v>278.536</v>
      </c>
      <c r="I648" s="198"/>
      <c r="J648" s="199">
        <f>ROUND(I648*H648,2)</f>
        <v>0</v>
      </c>
      <c r="K648" s="195" t="s">
        <v>231</v>
      </c>
      <c r="L648" s="40"/>
      <c r="M648" s="200" t="s">
        <v>1</v>
      </c>
      <c r="N648" s="201" t="s">
        <v>42</v>
      </c>
      <c r="O648" s="72"/>
      <c r="P648" s="202">
        <f>O648*H648</f>
        <v>0</v>
      </c>
      <c r="Q648" s="202">
        <v>2.25634</v>
      </c>
      <c r="R648" s="202">
        <f>Q648*H648</f>
        <v>628.4719182399999</v>
      </c>
      <c r="S648" s="202">
        <v>0</v>
      </c>
      <c r="T648" s="203">
        <f>S648*H648</f>
        <v>0</v>
      </c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R648" s="204" t="s">
        <v>222</v>
      </c>
      <c r="AT648" s="204" t="s">
        <v>217</v>
      </c>
      <c r="AU648" s="204" t="s">
        <v>86</v>
      </c>
      <c r="AY648" s="18" t="s">
        <v>215</v>
      </c>
      <c r="BE648" s="205">
        <f>IF(N648="základní",J648,0)</f>
        <v>0</v>
      </c>
      <c r="BF648" s="205">
        <f>IF(N648="snížená",J648,0)</f>
        <v>0</v>
      </c>
      <c r="BG648" s="205">
        <f>IF(N648="zákl. přenesená",J648,0)</f>
        <v>0</v>
      </c>
      <c r="BH648" s="205">
        <f>IF(N648="sníž. přenesená",J648,0)</f>
        <v>0</v>
      </c>
      <c r="BI648" s="205">
        <f>IF(N648="nulová",J648,0)</f>
        <v>0</v>
      </c>
      <c r="BJ648" s="18" t="s">
        <v>84</v>
      </c>
      <c r="BK648" s="205">
        <f>ROUND(I648*H648,2)</f>
        <v>0</v>
      </c>
      <c r="BL648" s="18" t="s">
        <v>222</v>
      </c>
      <c r="BM648" s="204" t="s">
        <v>938</v>
      </c>
    </row>
    <row r="649" spans="2:51" s="14" customFormat="1" ht="11.25">
      <c r="B649" s="217"/>
      <c r="C649" s="218"/>
      <c r="D649" s="208" t="s">
        <v>224</v>
      </c>
      <c r="E649" s="219" t="s">
        <v>1</v>
      </c>
      <c r="F649" s="220" t="s">
        <v>939</v>
      </c>
      <c r="G649" s="218"/>
      <c r="H649" s="221">
        <v>248.504</v>
      </c>
      <c r="I649" s="222"/>
      <c r="J649" s="218"/>
      <c r="K649" s="218"/>
      <c r="L649" s="223"/>
      <c r="M649" s="224"/>
      <c r="N649" s="225"/>
      <c r="O649" s="225"/>
      <c r="P649" s="225"/>
      <c r="Q649" s="225"/>
      <c r="R649" s="225"/>
      <c r="S649" s="225"/>
      <c r="T649" s="226"/>
      <c r="AT649" s="227" t="s">
        <v>224</v>
      </c>
      <c r="AU649" s="227" t="s">
        <v>86</v>
      </c>
      <c r="AV649" s="14" t="s">
        <v>86</v>
      </c>
      <c r="AW649" s="14" t="s">
        <v>32</v>
      </c>
      <c r="AX649" s="14" t="s">
        <v>77</v>
      </c>
      <c r="AY649" s="227" t="s">
        <v>215</v>
      </c>
    </row>
    <row r="650" spans="2:51" s="14" customFormat="1" ht="11.25">
      <c r="B650" s="217"/>
      <c r="C650" s="218"/>
      <c r="D650" s="208" t="s">
        <v>224</v>
      </c>
      <c r="E650" s="219" t="s">
        <v>1</v>
      </c>
      <c r="F650" s="220" t="s">
        <v>940</v>
      </c>
      <c r="G650" s="218"/>
      <c r="H650" s="221">
        <v>30.032</v>
      </c>
      <c r="I650" s="222"/>
      <c r="J650" s="218"/>
      <c r="K650" s="218"/>
      <c r="L650" s="223"/>
      <c r="M650" s="224"/>
      <c r="N650" s="225"/>
      <c r="O650" s="225"/>
      <c r="P650" s="225"/>
      <c r="Q650" s="225"/>
      <c r="R650" s="225"/>
      <c r="S650" s="225"/>
      <c r="T650" s="226"/>
      <c r="AT650" s="227" t="s">
        <v>224</v>
      </c>
      <c r="AU650" s="227" t="s">
        <v>86</v>
      </c>
      <c r="AV650" s="14" t="s">
        <v>86</v>
      </c>
      <c r="AW650" s="14" t="s">
        <v>32</v>
      </c>
      <c r="AX650" s="14" t="s">
        <v>77</v>
      </c>
      <c r="AY650" s="227" t="s">
        <v>215</v>
      </c>
    </row>
    <row r="651" spans="2:51" s="15" customFormat="1" ht="11.25">
      <c r="B651" s="228"/>
      <c r="C651" s="229"/>
      <c r="D651" s="208" t="s">
        <v>224</v>
      </c>
      <c r="E651" s="230" t="s">
        <v>1</v>
      </c>
      <c r="F651" s="231" t="s">
        <v>227</v>
      </c>
      <c r="G651" s="229"/>
      <c r="H651" s="232">
        <v>278.536</v>
      </c>
      <c r="I651" s="233"/>
      <c r="J651" s="229"/>
      <c r="K651" s="229"/>
      <c r="L651" s="234"/>
      <c r="M651" s="235"/>
      <c r="N651" s="236"/>
      <c r="O651" s="236"/>
      <c r="P651" s="236"/>
      <c r="Q651" s="236"/>
      <c r="R651" s="236"/>
      <c r="S651" s="236"/>
      <c r="T651" s="237"/>
      <c r="AT651" s="238" t="s">
        <v>224</v>
      </c>
      <c r="AU651" s="238" t="s">
        <v>86</v>
      </c>
      <c r="AV651" s="15" t="s">
        <v>222</v>
      </c>
      <c r="AW651" s="15" t="s">
        <v>32</v>
      </c>
      <c r="AX651" s="15" t="s">
        <v>84</v>
      </c>
      <c r="AY651" s="238" t="s">
        <v>215</v>
      </c>
    </row>
    <row r="652" spans="2:63" s="12" customFormat="1" ht="22.9" customHeight="1">
      <c r="B652" s="177"/>
      <c r="C652" s="178"/>
      <c r="D652" s="179" t="s">
        <v>76</v>
      </c>
      <c r="E652" s="191" t="s">
        <v>941</v>
      </c>
      <c r="F652" s="191" t="s">
        <v>942</v>
      </c>
      <c r="G652" s="178"/>
      <c r="H652" s="178"/>
      <c r="I652" s="181"/>
      <c r="J652" s="192">
        <f>BK652</f>
        <v>0</v>
      </c>
      <c r="K652" s="178"/>
      <c r="L652" s="183"/>
      <c r="M652" s="184"/>
      <c r="N652" s="185"/>
      <c r="O652" s="185"/>
      <c r="P652" s="186">
        <f>P653</f>
        <v>0</v>
      </c>
      <c r="Q652" s="185"/>
      <c r="R652" s="186">
        <f>R653</f>
        <v>0</v>
      </c>
      <c r="S652" s="185"/>
      <c r="T652" s="187">
        <f>T653</f>
        <v>0</v>
      </c>
      <c r="AR652" s="188" t="s">
        <v>84</v>
      </c>
      <c r="AT652" s="189" t="s">
        <v>76</v>
      </c>
      <c r="AU652" s="189" t="s">
        <v>84</v>
      </c>
      <c r="AY652" s="188" t="s">
        <v>215</v>
      </c>
      <c r="BK652" s="190">
        <f>BK653</f>
        <v>0</v>
      </c>
    </row>
    <row r="653" spans="1:65" s="2" customFormat="1" ht="24.2" customHeight="1">
      <c r="A653" s="35"/>
      <c r="B653" s="36"/>
      <c r="C653" s="193" t="s">
        <v>943</v>
      </c>
      <c r="D653" s="193" t="s">
        <v>217</v>
      </c>
      <c r="E653" s="194" t="s">
        <v>944</v>
      </c>
      <c r="F653" s="195" t="s">
        <v>945</v>
      </c>
      <c r="G653" s="196" t="s">
        <v>272</v>
      </c>
      <c r="H653" s="197">
        <v>1075.113</v>
      </c>
      <c r="I653" s="198"/>
      <c r="J653" s="199">
        <f>ROUND(I653*H653,2)</f>
        <v>0</v>
      </c>
      <c r="K653" s="195" t="s">
        <v>231</v>
      </c>
      <c r="L653" s="40"/>
      <c r="M653" s="200" t="s">
        <v>1</v>
      </c>
      <c r="N653" s="201" t="s">
        <v>42</v>
      </c>
      <c r="O653" s="72"/>
      <c r="P653" s="202">
        <f>O653*H653</f>
        <v>0</v>
      </c>
      <c r="Q653" s="202">
        <v>0</v>
      </c>
      <c r="R653" s="202">
        <f>Q653*H653</f>
        <v>0</v>
      </c>
      <c r="S653" s="202">
        <v>0</v>
      </c>
      <c r="T653" s="203">
        <f>S653*H653</f>
        <v>0</v>
      </c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R653" s="204" t="s">
        <v>222</v>
      </c>
      <c r="AT653" s="204" t="s">
        <v>217</v>
      </c>
      <c r="AU653" s="204" t="s">
        <v>86</v>
      </c>
      <c r="AY653" s="18" t="s">
        <v>215</v>
      </c>
      <c r="BE653" s="205">
        <f>IF(N653="základní",J653,0)</f>
        <v>0</v>
      </c>
      <c r="BF653" s="205">
        <f>IF(N653="snížená",J653,0)</f>
        <v>0</v>
      </c>
      <c r="BG653" s="205">
        <f>IF(N653="zákl. přenesená",J653,0)</f>
        <v>0</v>
      </c>
      <c r="BH653" s="205">
        <f>IF(N653="sníž. přenesená",J653,0)</f>
        <v>0</v>
      </c>
      <c r="BI653" s="205">
        <f>IF(N653="nulová",J653,0)</f>
        <v>0</v>
      </c>
      <c r="BJ653" s="18" t="s">
        <v>84</v>
      </c>
      <c r="BK653" s="205">
        <f>ROUND(I653*H653,2)</f>
        <v>0</v>
      </c>
      <c r="BL653" s="18" t="s">
        <v>222</v>
      </c>
      <c r="BM653" s="204" t="s">
        <v>946</v>
      </c>
    </row>
    <row r="654" spans="2:63" s="12" customFormat="1" ht="25.9" customHeight="1">
      <c r="B654" s="177"/>
      <c r="C654" s="178"/>
      <c r="D654" s="179" t="s">
        <v>76</v>
      </c>
      <c r="E654" s="180" t="s">
        <v>527</v>
      </c>
      <c r="F654" s="180" t="s">
        <v>947</v>
      </c>
      <c r="G654" s="178"/>
      <c r="H654" s="178"/>
      <c r="I654" s="181"/>
      <c r="J654" s="182">
        <f>BK654</f>
        <v>0</v>
      </c>
      <c r="K654" s="178"/>
      <c r="L654" s="183"/>
      <c r="M654" s="184"/>
      <c r="N654" s="185"/>
      <c r="O654" s="185"/>
      <c r="P654" s="186">
        <f>P655</f>
        <v>0</v>
      </c>
      <c r="Q654" s="185"/>
      <c r="R654" s="186">
        <f>R655</f>
        <v>0.004149000000000001</v>
      </c>
      <c r="S654" s="185"/>
      <c r="T654" s="187">
        <f>T655</f>
        <v>0</v>
      </c>
      <c r="AR654" s="188" t="s">
        <v>95</v>
      </c>
      <c r="AT654" s="189" t="s">
        <v>76</v>
      </c>
      <c r="AU654" s="189" t="s">
        <v>77</v>
      </c>
      <c r="AY654" s="188" t="s">
        <v>215</v>
      </c>
      <c r="BK654" s="190">
        <f>BK655</f>
        <v>0</v>
      </c>
    </row>
    <row r="655" spans="2:63" s="12" customFormat="1" ht="22.9" customHeight="1">
      <c r="B655" s="177"/>
      <c r="C655" s="178"/>
      <c r="D655" s="179" t="s">
        <v>76</v>
      </c>
      <c r="E655" s="191" t="s">
        <v>948</v>
      </c>
      <c r="F655" s="191" t="s">
        <v>949</v>
      </c>
      <c r="G655" s="178"/>
      <c r="H655" s="178"/>
      <c r="I655" s="181"/>
      <c r="J655" s="192">
        <f>BK655</f>
        <v>0</v>
      </c>
      <c r="K655" s="178"/>
      <c r="L655" s="183"/>
      <c r="M655" s="184"/>
      <c r="N655" s="185"/>
      <c r="O655" s="185"/>
      <c r="P655" s="186">
        <f>SUM(P656:P660)</f>
        <v>0</v>
      </c>
      <c r="Q655" s="185"/>
      <c r="R655" s="186">
        <f>SUM(R656:R660)</f>
        <v>0.004149000000000001</v>
      </c>
      <c r="S655" s="185"/>
      <c r="T655" s="187">
        <f>SUM(T656:T660)</f>
        <v>0</v>
      </c>
      <c r="AR655" s="188" t="s">
        <v>95</v>
      </c>
      <c r="AT655" s="189" t="s">
        <v>76</v>
      </c>
      <c r="AU655" s="189" t="s">
        <v>84</v>
      </c>
      <c r="AY655" s="188" t="s">
        <v>215</v>
      </c>
      <c r="BK655" s="190">
        <f>SUM(BK656:BK660)</f>
        <v>0</v>
      </c>
    </row>
    <row r="656" spans="1:65" s="2" customFormat="1" ht="16.5" customHeight="1">
      <c r="A656" s="35"/>
      <c r="B656" s="36"/>
      <c r="C656" s="193" t="s">
        <v>950</v>
      </c>
      <c r="D656" s="193" t="s">
        <v>217</v>
      </c>
      <c r="E656" s="194" t="s">
        <v>951</v>
      </c>
      <c r="F656" s="195" t="s">
        <v>952</v>
      </c>
      <c r="G656" s="196" t="s">
        <v>220</v>
      </c>
      <c r="H656" s="197">
        <v>46.1</v>
      </c>
      <c r="I656" s="198"/>
      <c r="J656" s="199">
        <f>ROUND(I656*H656,2)</f>
        <v>0</v>
      </c>
      <c r="K656" s="195" t="s">
        <v>231</v>
      </c>
      <c r="L656" s="40"/>
      <c r="M656" s="200" t="s">
        <v>1</v>
      </c>
      <c r="N656" s="201" t="s">
        <v>42</v>
      </c>
      <c r="O656" s="72"/>
      <c r="P656" s="202">
        <f>O656*H656</f>
        <v>0</v>
      </c>
      <c r="Q656" s="202">
        <v>9E-05</v>
      </c>
      <c r="R656" s="202">
        <f>Q656*H656</f>
        <v>0.004149000000000001</v>
      </c>
      <c r="S656" s="202">
        <v>0</v>
      </c>
      <c r="T656" s="203">
        <f>S656*H656</f>
        <v>0</v>
      </c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R656" s="204" t="s">
        <v>657</v>
      </c>
      <c r="AT656" s="204" t="s">
        <v>217</v>
      </c>
      <c r="AU656" s="204" t="s">
        <v>86</v>
      </c>
      <c r="AY656" s="18" t="s">
        <v>215</v>
      </c>
      <c r="BE656" s="205">
        <f>IF(N656="základní",J656,0)</f>
        <v>0</v>
      </c>
      <c r="BF656" s="205">
        <f>IF(N656="snížená",J656,0)</f>
        <v>0</v>
      </c>
      <c r="BG656" s="205">
        <f>IF(N656="zákl. přenesená",J656,0)</f>
        <v>0</v>
      </c>
      <c r="BH656" s="205">
        <f>IF(N656="sníž. přenesená",J656,0)</f>
        <v>0</v>
      </c>
      <c r="BI656" s="205">
        <f>IF(N656="nulová",J656,0)</f>
        <v>0</v>
      </c>
      <c r="BJ656" s="18" t="s">
        <v>84</v>
      </c>
      <c r="BK656" s="205">
        <f>ROUND(I656*H656,2)</f>
        <v>0</v>
      </c>
      <c r="BL656" s="18" t="s">
        <v>657</v>
      </c>
      <c r="BM656" s="204" t="s">
        <v>953</v>
      </c>
    </row>
    <row r="657" spans="2:51" s="13" customFormat="1" ht="11.25">
      <c r="B657" s="206"/>
      <c r="C657" s="207"/>
      <c r="D657" s="208" t="s">
        <v>224</v>
      </c>
      <c r="E657" s="209" t="s">
        <v>1</v>
      </c>
      <c r="F657" s="210" t="s">
        <v>954</v>
      </c>
      <c r="G657" s="207"/>
      <c r="H657" s="209" t="s">
        <v>1</v>
      </c>
      <c r="I657" s="211"/>
      <c r="J657" s="207"/>
      <c r="K657" s="207"/>
      <c r="L657" s="212"/>
      <c r="M657" s="213"/>
      <c r="N657" s="214"/>
      <c r="O657" s="214"/>
      <c r="P657" s="214"/>
      <c r="Q657" s="214"/>
      <c r="R657" s="214"/>
      <c r="S657" s="214"/>
      <c r="T657" s="215"/>
      <c r="AT657" s="216" t="s">
        <v>224</v>
      </c>
      <c r="AU657" s="216" t="s">
        <v>86</v>
      </c>
      <c r="AV657" s="13" t="s">
        <v>84</v>
      </c>
      <c r="AW657" s="13" t="s">
        <v>32</v>
      </c>
      <c r="AX657" s="13" t="s">
        <v>77</v>
      </c>
      <c r="AY657" s="216" t="s">
        <v>215</v>
      </c>
    </row>
    <row r="658" spans="2:51" s="14" customFormat="1" ht="11.25">
      <c r="B658" s="217"/>
      <c r="C658" s="218"/>
      <c r="D658" s="208" t="s">
        <v>224</v>
      </c>
      <c r="E658" s="219" t="s">
        <v>1</v>
      </c>
      <c r="F658" s="220" t="s">
        <v>955</v>
      </c>
      <c r="G658" s="218"/>
      <c r="H658" s="221">
        <v>30.5</v>
      </c>
      <c r="I658" s="222"/>
      <c r="J658" s="218"/>
      <c r="K658" s="218"/>
      <c r="L658" s="223"/>
      <c r="M658" s="224"/>
      <c r="N658" s="225"/>
      <c r="O658" s="225"/>
      <c r="P658" s="225"/>
      <c r="Q658" s="225"/>
      <c r="R658" s="225"/>
      <c r="S658" s="225"/>
      <c r="T658" s="226"/>
      <c r="AT658" s="227" t="s">
        <v>224</v>
      </c>
      <c r="AU658" s="227" t="s">
        <v>86</v>
      </c>
      <c r="AV658" s="14" t="s">
        <v>86</v>
      </c>
      <c r="AW658" s="14" t="s">
        <v>32</v>
      </c>
      <c r="AX658" s="14" t="s">
        <v>77</v>
      </c>
      <c r="AY658" s="227" t="s">
        <v>215</v>
      </c>
    </row>
    <row r="659" spans="2:51" s="14" customFormat="1" ht="11.25">
      <c r="B659" s="217"/>
      <c r="C659" s="218"/>
      <c r="D659" s="208" t="s">
        <v>224</v>
      </c>
      <c r="E659" s="219" t="s">
        <v>1</v>
      </c>
      <c r="F659" s="220" t="s">
        <v>956</v>
      </c>
      <c r="G659" s="218"/>
      <c r="H659" s="221">
        <v>15.6</v>
      </c>
      <c r="I659" s="222"/>
      <c r="J659" s="218"/>
      <c r="K659" s="218"/>
      <c r="L659" s="223"/>
      <c r="M659" s="224"/>
      <c r="N659" s="225"/>
      <c r="O659" s="225"/>
      <c r="P659" s="225"/>
      <c r="Q659" s="225"/>
      <c r="R659" s="225"/>
      <c r="S659" s="225"/>
      <c r="T659" s="226"/>
      <c r="AT659" s="227" t="s">
        <v>224</v>
      </c>
      <c r="AU659" s="227" t="s">
        <v>86</v>
      </c>
      <c r="AV659" s="14" t="s">
        <v>86</v>
      </c>
      <c r="AW659" s="14" t="s">
        <v>32</v>
      </c>
      <c r="AX659" s="14" t="s">
        <v>77</v>
      </c>
      <c r="AY659" s="227" t="s">
        <v>215</v>
      </c>
    </row>
    <row r="660" spans="2:51" s="15" customFormat="1" ht="11.25">
      <c r="B660" s="228"/>
      <c r="C660" s="229"/>
      <c r="D660" s="208" t="s">
        <v>224</v>
      </c>
      <c r="E660" s="230" t="s">
        <v>1</v>
      </c>
      <c r="F660" s="231" t="s">
        <v>227</v>
      </c>
      <c r="G660" s="229"/>
      <c r="H660" s="232">
        <v>46.1</v>
      </c>
      <c r="I660" s="233"/>
      <c r="J660" s="229"/>
      <c r="K660" s="229"/>
      <c r="L660" s="234"/>
      <c r="M660" s="260"/>
      <c r="N660" s="261"/>
      <c r="O660" s="261"/>
      <c r="P660" s="261"/>
      <c r="Q660" s="261"/>
      <c r="R660" s="261"/>
      <c r="S660" s="261"/>
      <c r="T660" s="262"/>
      <c r="AT660" s="238" t="s">
        <v>224</v>
      </c>
      <c r="AU660" s="238" t="s">
        <v>86</v>
      </c>
      <c r="AV660" s="15" t="s">
        <v>222</v>
      </c>
      <c r="AW660" s="15" t="s">
        <v>32</v>
      </c>
      <c r="AX660" s="15" t="s">
        <v>84</v>
      </c>
      <c r="AY660" s="238" t="s">
        <v>215</v>
      </c>
    </row>
    <row r="661" spans="1:31" s="2" customFormat="1" ht="6.95" customHeight="1">
      <c r="A661" s="35"/>
      <c r="B661" s="55"/>
      <c r="C661" s="56"/>
      <c r="D661" s="56"/>
      <c r="E661" s="56"/>
      <c r="F661" s="56"/>
      <c r="G661" s="56"/>
      <c r="H661" s="56"/>
      <c r="I661" s="56"/>
      <c r="J661" s="56"/>
      <c r="K661" s="56"/>
      <c r="L661" s="40"/>
      <c r="M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</row>
  </sheetData>
  <sheetProtection algorithmName="SHA-512" hashValue="lswX5Up64MtK960FOYDsl3lBg8FGjnRbIR9p1KEPnDgu6id2VpPLTPoerByRix6swTr7KNWaAEHR4x5sqgI8XQ==" saltValue="qtQFAzZyJqZrFXsFHsoB0GLEXrS7JxPNtCa6gWnx+iiGUmgzes9/8pNEAQj4Q5ge0VUfj/ALfPWae8jc/ijpOQ==" spinCount="100000" sheet="1" objects="1" scenarios="1" formatColumns="0" formatRows="0" autoFilter="0"/>
  <autoFilter ref="C131:K660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portrait" paperSize="9" scale="78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BM3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99</v>
      </c>
      <c r="AZ2" s="116" t="s">
        <v>957</v>
      </c>
      <c r="BA2" s="116" t="s">
        <v>1</v>
      </c>
      <c r="BB2" s="116" t="s">
        <v>1</v>
      </c>
      <c r="BC2" s="116" t="s">
        <v>958</v>
      </c>
      <c r="BD2" s="116" t="s">
        <v>86</v>
      </c>
    </row>
    <row r="3" spans="2:5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86</v>
      </c>
      <c r="AZ3" s="116" t="s">
        <v>959</v>
      </c>
      <c r="BA3" s="116" t="s">
        <v>1</v>
      </c>
      <c r="BB3" s="116" t="s">
        <v>1</v>
      </c>
      <c r="BC3" s="116" t="s">
        <v>960</v>
      </c>
      <c r="BD3" s="116" t="s">
        <v>86</v>
      </c>
    </row>
    <row r="4" spans="2:56" s="1" customFormat="1" ht="24.95" customHeight="1">
      <c r="B4" s="21"/>
      <c r="D4" s="119" t="s">
        <v>136</v>
      </c>
      <c r="L4" s="21"/>
      <c r="M4" s="120" t="s">
        <v>10</v>
      </c>
      <c r="AT4" s="18" t="s">
        <v>4</v>
      </c>
      <c r="AZ4" s="116" t="s">
        <v>961</v>
      </c>
      <c r="BA4" s="116" t="s">
        <v>1</v>
      </c>
      <c r="BB4" s="116" t="s">
        <v>1</v>
      </c>
      <c r="BC4" s="116" t="s">
        <v>962</v>
      </c>
      <c r="BD4" s="116" t="s">
        <v>86</v>
      </c>
    </row>
    <row r="5" spans="2:56" s="1" customFormat="1" ht="6.95" customHeight="1">
      <c r="B5" s="21"/>
      <c r="L5" s="21"/>
      <c r="AZ5" s="116" t="s">
        <v>162</v>
      </c>
      <c r="BA5" s="116" t="s">
        <v>1</v>
      </c>
      <c r="BB5" s="116" t="s">
        <v>1</v>
      </c>
      <c r="BC5" s="116" t="s">
        <v>963</v>
      </c>
      <c r="BD5" s="116" t="s">
        <v>86</v>
      </c>
    </row>
    <row r="6" spans="2:56" s="1" customFormat="1" ht="12" customHeight="1">
      <c r="B6" s="21"/>
      <c r="D6" s="121" t="s">
        <v>16</v>
      </c>
      <c r="L6" s="21"/>
      <c r="AZ6" s="116" t="s">
        <v>964</v>
      </c>
      <c r="BA6" s="116" t="s">
        <v>1</v>
      </c>
      <c r="BB6" s="116" t="s">
        <v>1</v>
      </c>
      <c r="BC6" s="116" t="s">
        <v>962</v>
      </c>
      <c r="BD6" s="116" t="s">
        <v>86</v>
      </c>
    </row>
    <row r="7" spans="2:56" s="1" customFormat="1" ht="16.5" customHeight="1">
      <c r="B7" s="21"/>
      <c r="E7" s="318" t="str">
        <f>'Rekapitulace stavby'!K6</f>
        <v>BRNO, ZELNÁ - SPLAŠKOVÁ KANALIZACE</v>
      </c>
      <c r="F7" s="319"/>
      <c r="G7" s="319"/>
      <c r="H7" s="319"/>
      <c r="L7" s="21"/>
      <c r="AZ7" s="116" t="s">
        <v>965</v>
      </c>
      <c r="BA7" s="116" t="s">
        <v>1</v>
      </c>
      <c r="BB7" s="116" t="s">
        <v>1</v>
      </c>
      <c r="BC7" s="116" t="s">
        <v>261</v>
      </c>
      <c r="BD7" s="116" t="s">
        <v>86</v>
      </c>
    </row>
    <row r="8" spans="2:12" ht="12.75">
      <c r="B8" s="21"/>
      <c r="D8" s="121" t="s">
        <v>145</v>
      </c>
      <c r="L8" s="21"/>
    </row>
    <row r="9" spans="2:12" s="1" customFormat="1" ht="16.5" customHeight="1">
      <c r="B9" s="21"/>
      <c r="E9" s="318" t="s">
        <v>148</v>
      </c>
      <c r="F9" s="299"/>
      <c r="G9" s="299"/>
      <c r="H9" s="299"/>
      <c r="L9" s="21"/>
    </row>
    <row r="10" spans="2:12" s="1" customFormat="1" ht="12" customHeight="1">
      <c r="B10" s="21"/>
      <c r="D10" s="121" t="s">
        <v>151</v>
      </c>
      <c r="L10" s="21"/>
    </row>
    <row r="11" spans="1:31" s="2" customFormat="1" ht="16.5" customHeight="1">
      <c r="A11" s="35"/>
      <c r="B11" s="40"/>
      <c r="C11" s="35"/>
      <c r="D11" s="35"/>
      <c r="E11" s="320" t="s">
        <v>154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1" t="s">
        <v>157</v>
      </c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>
      <c r="A13" s="35"/>
      <c r="B13" s="40"/>
      <c r="C13" s="35"/>
      <c r="D13" s="35"/>
      <c r="E13" s="322" t="s">
        <v>966</v>
      </c>
      <c r="F13" s="321"/>
      <c r="G13" s="321"/>
      <c r="H13" s="321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1.25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21" t="s">
        <v>18</v>
      </c>
      <c r="E15" s="35"/>
      <c r="F15" s="110" t="s">
        <v>100</v>
      </c>
      <c r="G15" s="35"/>
      <c r="H15" s="35"/>
      <c r="I15" s="121" t="s">
        <v>19</v>
      </c>
      <c r="J15" s="110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1" t="s">
        <v>20</v>
      </c>
      <c r="E16" s="35"/>
      <c r="F16" s="110" t="s">
        <v>21</v>
      </c>
      <c r="G16" s="35"/>
      <c r="H16" s="35"/>
      <c r="I16" s="121" t="s">
        <v>22</v>
      </c>
      <c r="J16" s="123" t="str">
        <f>'Rekapitulace stavby'!AN8</f>
        <v>24. 4. 2020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21" t="s">
        <v>24</v>
      </c>
      <c r="E18" s="35"/>
      <c r="F18" s="35"/>
      <c r="G18" s="35"/>
      <c r="H18" s="35"/>
      <c r="I18" s="121" t="s">
        <v>25</v>
      </c>
      <c r="J18" s="110" t="s">
        <v>1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10" t="s">
        <v>26</v>
      </c>
      <c r="F19" s="35"/>
      <c r="G19" s="35"/>
      <c r="H19" s="35"/>
      <c r="I19" s="121" t="s">
        <v>27</v>
      </c>
      <c r="J19" s="110" t="s">
        <v>1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21" t="s">
        <v>28</v>
      </c>
      <c r="E21" s="35"/>
      <c r="F21" s="35"/>
      <c r="G21" s="35"/>
      <c r="H21" s="35"/>
      <c r="I21" s="121" t="s">
        <v>25</v>
      </c>
      <c r="J21" s="31" t="str">
        <f>'Rekapitulace stavby'!AN13</f>
        <v>Vyplň údaj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323" t="str">
        <f>'Rekapitulace stavby'!E14</f>
        <v>Vyplň údaj</v>
      </c>
      <c r="F22" s="324"/>
      <c r="G22" s="324"/>
      <c r="H22" s="324"/>
      <c r="I22" s="121" t="s">
        <v>27</v>
      </c>
      <c r="J22" s="31" t="str">
        <f>'Rekapitulace stavby'!AN14</f>
        <v>Vyplň údaj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21" t="s">
        <v>30</v>
      </c>
      <c r="E24" s="35"/>
      <c r="F24" s="35"/>
      <c r="G24" s="35"/>
      <c r="H24" s="35"/>
      <c r="I24" s="121" t="s">
        <v>25</v>
      </c>
      <c r="J24" s="110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>
      <c r="A25" s="35"/>
      <c r="B25" s="40"/>
      <c r="C25" s="35"/>
      <c r="D25" s="35"/>
      <c r="E25" s="110" t="s">
        <v>31</v>
      </c>
      <c r="F25" s="35"/>
      <c r="G25" s="35"/>
      <c r="H25" s="35"/>
      <c r="I25" s="121" t="s">
        <v>27</v>
      </c>
      <c r="J25" s="110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>
      <c r="A27" s="35"/>
      <c r="B27" s="40"/>
      <c r="C27" s="35"/>
      <c r="D27" s="121" t="s">
        <v>33</v>
      </c>
      <c r="E27" s="35"/>
      <c r="F27" s="35"/>
      <c r="G27" s="35"/>
      <c r="H27" s="35"/>
      <c r="I27" s="121" t="s">
        <v>25</v>
      </c>
      <c r="J27" s="110" t="s">
        <v>1</v>
      </c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>
      <c r="A28" s="35"/>
      <c r="B28" s="40"/>
      <c r="C28" s="35"/>
      <c r="D28" s="35"/>
      <c r="E28" s="110" t="s">
        <v>967</v>
      </c>
      <c r="F28" s="35"/>
      <c r="G28" s="35"/>
      <c r="H28" s="35"/>
      <c r="I28" s="121" t="s">
        <v>27</v>
      </c>
      <c r="J28" s="110" t="s">
        <v>1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35"/>
      <c r="E29" s="35"/>
      <c r="F29" s="35"/>
      <c r="G29" s="35"/>
      <c r="H29" s="35"/>
      <c r="I29" s="35"/>
      <c r="J29" s="35"/>
      <c r="K29" s="3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>
      <c r="A31" s="124"/>
      <c r="B31" s="125"/>
      <c r="C31" s="124"/>
      <c r="D31" s="124"/>
      <c r="E31" s="325" t="s">
        <v>1</v>
      </c>
      <c r="F31" s="325"/>
      <c r="G31" s="325"/>
      <c r="H31" s="325"/>
      <c r="I31" s="124"/>
      <c r="J31" s="124"/>
      <c r="K31" s="124"/>
      <c r="L31" s="126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</row>
    <row r="32" spans="1:31" s="2" customFormat="1" ht="6.95" customHeight="1">
      <c r="A32" s="35"/>
      <c r="B32" s="40"/>
      <c r="C32" s="35"/>
      <c r="D32" s="35"/>
      <c r="E32" s="35"/>
      <c r="F32" s="35"/>
      <c r="G32" s="35"/>
      <c r="H32" s="35"/>
      <c r="I32" s="35"/>
      <c r="J32" s="35"/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7"/>
      <c r="E33" s="127"/>
      <c r="F33" s="127"/>
      <c r="G33" s="127"/>
      <c r="H33" s="127"/>
      <c r="I33" s="127"/>
      <c r="J33" s="127"/>
      <c r="K33" s="127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40"/>
      <c r="C34" s="35"/>
      <c r="D34" s="128" t="s">
        <v>37</v>
      </c>
      <c r="E34" s="35"/>
      <c r="F34" s="35"/>
      <c r="G34" s="35"/>
      <c r="H34" s="35"/>
      <c r="I34" s="35"/>
      <c r="J34" s="129">
        <f>ROUND(J131,2)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>
      <c r="A35" s="35"/>
      <c r="B35" s="40"/>
      <c r="C35" s="35"/>
      <c r="D35" s="127"/>
      <c r="E35" s="127"/>
      <c r="F35" s="127"/>
      <c r="G35" s="127"/>
      <c r="H35" s="127"/>
      <c r="I35" s="127"/>
      <c r="J35" s="127"/>
      <c r="K35" s="127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35"/>
      <c r="F36" s="130" t="s">
        <v>39</v>
      </c>
      <c r="G36" s="35"/>
      <c r="H36" s="35"/>
      <c r="I36" s="130" t="s">
        <v>38</v>
      </c>
      <c r="J36" s="130" t="s">
        <v>40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40"/>
      <c r="C37" s="35"/>
      <c r="D37" s="122" t="s">
        <v>41</v>
      </c>
      <c r="E37" s="121" t="s">
        <v>42</v>
      </c>
      <c r="F37" s="131">
        <f>ROUND((SUM(BE131:BE330)),2)</f>
        <v>0</v>
      </c>
      <c r="G37" s="35"/>
      <c r="H37" s="35"/>
      <c r="I37" s="132">
        <v>0.21</v>
      </c>
      <c r="J37" s="131">
        <f>ROUND(((SUM(BE131:BE330))*I37),2)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40"/>
      <c r="C38" s="35"/>
      <c r="D38" s="35"/>
      <c r="E38" s="121" t="s">
        <v>43</v>
      </c>
      <c r="F38" s="131">
        <f>ROUND((SUM(BF131:BF330)),2)</f>
        <v>0</v>
      </c>
      <c r="G38" s="35"/>
      <c r="H38" s="35"/>
      <c r="I38" s="132">
        <v>0.1</v>
      </c>
      <c r="J38" s="131">
        <f>ROUND(((SUM(BF131:BF330))*I38),2)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1" t="s">
        <v>44</v>
      </c>
      <c r="F39" s="131">
        <f>ROUND((SUM(BG131:BG330)),2)</f>
        <v>0</v>
      </c>
      <c r="G39" s="35"/>
      <c r="H39" s="35"/>
      <c r="I39" s="132">
        <v>0.21</v>
      </c>
      <c r="J39" s="131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21" t="s">
        <v>45</v>
      </c>
      <c r="F40" s="131">
        <f>ROUND((SUM(BH131:BH330)),2)</f>
        <v>0</v>
      </c>
      <c r="G40" s="35"/>
      <c r="H40" s="35"/>
      <c r="I40" s="132">
        <v>0.1</v>
      </c>
      <c r="J40" s="131">
        <f>0</f>
        <v>0</v>
      </c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21" t="s">
        <v>46</v>
      </c>
      <c r="F41" s="131">
        <f>ROUND((SUM(BI131:BI330)),2)</f>
        <v>0</v>
      </c>
      <c r="G41" s="35"/>
      <c r="H41" s="35"/>
      <c r="I41" s="132">
        <v>0</v>
      </c>
      <c r="J41" s="131">
        <f>0</f>
        <v>0</v>
      </c>
      <c r="K41" s="35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40"/>
      <c r="C43" s="133"/>
      <c r="D43" s="134" t="s">
        <v>47</v>
      </c>
      <c r="E43" s="135"/>
      <c r="F43" s="135"/>
      <c r="G43" s="136" t="s">
        <v>48</v>
      </c>
      <c r="H43" s="137" t="s">
        <v>49</v>
      </c>
      <c r="I43" s="135"/>
      <c r="J43" s="138">
        <f>SUM(J34:J41)</f>
        <v>0</v>
      </c>
      <c r="K43" s="139"/>
      <c r="L43" s="5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>
      <c r="A44" s="35"/>
      <c r="B44" s="40"/>
      <c r="C44" s="35"/>
      <c r="D44" s="35"/>
      <c r="E44" s="35"/>
      <c r="F44" s="35"/>
      <c r="G44" s="35"/>
      <c r="H44" s="35"/>
      <c r="I44" s="35"/>
      <c r="J44" s="35"/>
      <c r="K44" s="35"/>
      <c r="L44" s="5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187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6" t="str">
        <f>E7</f>
        <v>BRNO, ZELNÁ - SPLAŠKOVÁ KANALIZACE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145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326" t="s">
        <v>148</v>
      </c>
      <c r="F87" s="284"/>
      <c r="G87" s="284"/>
      <c r="H87" s="284"/>
      <c r="I87" s="23"/>
      <c r="J87" s="23"/>
      <c r="K87" s="23"/>
      <c r="L87" s="21"/>
    </row>
    <row r="88" spans="2:12" s="1" customFormat="1" ht="12" customHeight="1">
      <c r="B88" s="22"/>
      <c r="C88" s="30" t="s">
        <v>151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5"/>
      <c r="B89" s="36"/>
      <c r="C89" s="37"/>
      <c r="D89" s="37"/>
      <c r="E89" s="328" t="s">
        <v>154</v>
      </c>
      <c r="F89" s="329"/>
      <c r="G89" s="329"/>
      <c r="H89" s="329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157</v>
      </c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277" t="str">
        <f>E13</f>
        <v>SO 310.2 - zapravení vozovky ul. Zelná</v>
      </c>
      <c r="F91" s="329"/>
      <c r="G91" s="329"/>
      <c r="H91" s="329"/>
      <c r="I91" s="37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20</v>
      </c>
      <c r="D93" s="37"/>
      <c r="E93" s="37"/>
      <c r="F93" s="28" t="str">
        <f>F16</f>
        <v>Brno</v>
      </c>
      <c r="G93" s="37"/>
      <c r="H93" s="37"/>
      <c r="I93" s="30" t="s">
        <v>22</v>
      </c>
      <c r="J93" s="67" t="str">
        <f>IF(J16="","",J16)</f>
        <v>24. 4. 2020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5.2" customHeight="1">
      <c r="A95" s="35"/>
      <c r="B95" s="36"/>
      <c r="C95" s="30" t="s">
        <v>24</v>
      </c>
      <c r="D95" s="37"/>
      <c r="E95" s="37"/>
      <c r="F95" s="28" t="str">
        <f>E19</f>
        <v>Statutární město Brno</v>
      </c>
      <c r="G95" s="37"/>
      <c r="H95" s="37"/>
      <c r="I95" s="30" t="s">
        <v>30</v>
      </c>
      <c r="J95" s="33" t="str">
        <f>E25</f>
        <v>PROVO spol. s r.o.</v>
      </c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2" customHeight="1">
      <c r="A96" s="35"/>
      <c r="B96" s="36"/>
      <c r="C96" s="30" t="s">
        <v>28</v>
      </c>
      <c r="D96" s="37"/>
      <c r="E96" s="37"/>
      <c r="F96" s="28" t="str">
        <f>IF(E22="","",E22)</f>
        <v>Vyplň údaj</v>
      </c>
      <c r="G96" s="37"/>
      <c r="H96" s="37"/>
      <c r="I96" s="30" t="s">
        <v>33</v>
      </c>
      <c r="J96" s="33" t="str">
        <f>E28</f>
        <v xml:space="preserve"> Obrtel M.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29.25" customHeight="1">
      <c r="A98" s="35"/>
      <c r="B98" s="36"/>
      <c r="C98" s="151" t="s">
        <v>188</v>
      </c>
      <c r="D98" s="152"/>
      <c r="E98" s="152"/>
      <c r="F98" s="152"/>
      <c r="G98" s="152"/>
      <c r="H98" s="152"/>
      <c r="I98" s="152"/>
      <c r="J98" s="153" t="s">
        <v>189</v>
      </c>
      <c r="K98" s="152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10.3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47" s="2" customFormat="1" ht="22.9" customHeight="1">
      <c r="A100" s="35"/>
      <c r="B100" s="36"/>
      <c r="C100" s="154" t="s">
        <v>190</v>
      </c>
      <c r="D100" s="37"/>
      <c r="E100" s="37"/>
      <c r="F100" s="37"/>
      <c r="G100" s="37"/>
      <c r="H100" s="37"/>
      <c r="I100" s="37"/>
      <c r="J100" s="85">
        <f>J131</f>
        <v>0</v>
      </c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8" t="s">
        <v>191</v>
      </c>
    </row>
    <row r="101" spans="2:12" s="9" customFormat="1" ht="24.95" customHeight="1">
      <c r="B101" s="155"/>
      <c r="C101" s="156"/>
      <c r="D101" s="157" t="s">
        <v>192</v>
      </c>
      <c r="E101" s="158"/>
      <c r="F101" s="158"/>
      <c r="G101" s="158"/>
      <c r="H101" s="158"/>
      <c r="I101" s="158"/>
      <c r="J101" s="159">
        <f>J132</f>
        <v>0</v>
      </c>
      <c r="K101" s="156"/>
      <c r="L101" s="160"/>
    </row>
    <row r="102" spans="2:12" s="10" customFormat="1" ht="19.9" customHeight="1">
      <c r="B102" s="161"/>
      <c r="C102" s="104"/>
      <c r="D102" s="162" t="s">
        <v>968</v>
      </c>
      <c r="E102" s="163"/>
      <c r="F102" s="163"/>
      <c r="G102" s="163"/>
      <c r="H102" s="163"/>
      <c r="I102" s="163"/>
      <c r="J102" s="164">
        <f>J133</f>
        <v>0</v>
      </c>
      <c r="K102" s="104"/>
      <c r="L102" s="165"/>
    </row>
    <row r="103" spans="2:12" s="10" customFormat="1" ht="19.9" customHeight="1">
      <c r="B103" s="161"/>
      <c r="C103" s="104"/>
      <c r="D103" s="162" t="s">
        <v>969</v>
      </c>
      <c r="E103" s="163"/>
      <c r="F103" s="163"/>
      <c r="G103" s="163"/>
      <c r="H103" s="163"/>
      <c r="I103" s="163"/>
      <c r="J103" s="164">
        <f>J185</f>
        <v>0</v>
      </c>
      <c r="K103" s="104"/>
      <c r="L103" s="165"/>
    </row>
    <row r="104" spans="2:12" s="10" customFormat="1" ht="19.9" customHeight="1">
      <c r="B104" s="161"/>
      <c r="C104" s="104"/>
      <c r="D104" s="162" t="s">
        <v>195</v>
      </c>
      <c r="E104" s="163"/>
      <c r="F104" s="163"/>
      <c r="G104" s="163"/>
      <c r="H104" s="163"/>
      <c r="I104" s="163"/>
      <c r="J104" s="164">
        <f>J238</f>
        <v>0</v>
      </c>
      <c r="K104" s="104"/>
      <c r="L104" s="165"/>
    </row>
    <row r="105" spans="2:12" s="10" customFormat="1" ht="19.9" customHeight="1">
      <c r="B105" s="161"/>
      <c r="C105" s="104"/>
      <c r="D105" s="162" t="s">
        <v>196</v>
      </c>
      <c r="E105" s="163"/>
      <c r="F105" s="163"/>
      <c r="G105" s="163"/>
      <c r="H105" s="163"/>
      <c r="I105" s="163"/>
      <c r="J105" s="164">
        <f>J295</f>
        <v>0</v>
      </c>
      <c r="K105" s="104"/>
      <c r="L105" s="165"/>
    </row>
    <row r="106" spans="2:12" s="10" customFormat="1" ht="19.9" customHeight="1">
      <c r="B106" s="161"/>
      <c r="C106" s="104"/>
      <c r="D106" s="162" t="s">
        <v>970</v>
      </c>
      <c r="E106" s="163"/>
      <c r="F106" s="163"/>
      <c r="G106" s="163"/>
      <c r="H106" s="163"/>
      <c r="I106" s="163"/>
      <c r="J106" s="164">
        <f>J300</f>
        <v>0</v>
      </c>
      <c r="K106" s="104"/>
      <c r="L106" s="165"/>
    </row>
    <row r="107" spans="2:12" s="10" customFormat="1" ht="19.9" customHeight="1">
      <c r="B107" s="161"/>
      <c r="C107" s="104"/>
      <c r="D107" s="162" t="s">
        <v>197</v>
      </c>
      <c r="E107" s="163"/>
      <c r="F107" s="163"/>
      <c r="G107" s="163"/>
      <c r="H107" s="163"/>
      <c r="I107" s="163"/>
      <c r="J107" s="164">
        <f>J329</f>
        <v>0</v>
      </c>
      <c r="K107" s="104"/>
      <c r="L107" s="165"/>
    </row>
    <row r="108" spans="1:31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4" t="s">
        <v>200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26" t="str">
        <f>E7</f>
        <v>BRNO, ZELNÁ - SPLAŠKOVÁ KANALIZACE</v>
      </c>
      <c r="F117" s="327"/>
      <c r="G117" s="327"/>
      <c r="H117" s="32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2:12" s="1" customFormat="1" ht="12" customHeight="1">
      <c r="B118" s="22"/>
      <c r="C118" s="30" t="s">
        <v>145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2:12" s="1" customFormat="1" ht="16.5" customHeight="1">
      <c r="B119" s="22"/>
      <c r="C119" s="23"/>
      <c r="D119" s="23"/>
      <c r="E119" s="326" t="s">
        <v>148</v>
      </c>
      <c r="F119" s="284"/>
      <c r="G119" s="284"/>
      <c r="H119" s="284"/>
      <c r="I119" s="23"/>
      <c r="J119" s="23"/>
      <c r="K119" s="23"/>
      <c r="L119" s="21"/>
    </row>
    <row r="120" spans="2:12" s="1" customFormat="1" ht="12" customHeight="1">
      <c r="B120" s="22"/>
      <c r="C120" s="30" t="s">
        <v>151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1:31" s="2" customFormat="1" ht="16.5" customHeight="1">
      <c r="A121" s="35"/>
      <c r="B121" s="36"/>
      <c r="C121" s="37"/>
      <c r="D121" s="37"/>
      <c r="E121" s="328" t="s">
        <v>154</v>
      </c>
      <c r="F121" s="329"/>
      <c r="G121" s="329"/>
      <c r="H121" s="329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157</v>
      </c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277" t="str">
        <f>E13</f>
        <v>SO 310.2 - zapravení vozovky ul. Zelná</v>
      </c>
      <c r="F123" s="329"/>
      <c r="G123" s="329"/>
      <c r="H123" s="329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20</v>
      </c>
      <c r="D125" s="37"/>
      <c r="E125" s="37"/>
      <c r="F125" s="28" t="str">
        <f>F16</f>
        <v>Brno</v>
      </c>
      <c r="G125" s="37"/>
      <c r="H125" s="37"/>
      <c r="I125" s="30" t="s">
        <v>22</v>
      </c>
      <c r="J125" s="67" t="str">
        <f>IF(J16="","",J16)</f>
        <v>24. 4. 2020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24</v>
      </c>
      <c r="D127" s="37"/>
      <c r="E127" s="37"/>
      <c r="F127" s="28" t="str">
        <f>E19</f>
        <v>Statutární město Brno</v>
      </c>
      <c r="G127" s="37"/>
      <c r="H127" s="37"/>
      <c r="I127" s="30" t="s">
        <v>30</v>
      </c>
      <c r="J127" s="33" t="str">
        <f>E25</f>
        <v>PROVO spol. s r.o.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28</v>
      </c>
      <c r="D128" s="37"/>
      <c r="E128" s="37"/>
      <c r="F128" s="28" t="str">
        <f>IF(E22="","",E22)</f>
        <v>Vyplň údaj</v>
      </c>
      <c r="G128" s="37"/>
      <c r="H128" s="37"/>
      <c r="I128" s="30" t="s">
        <v>33</v>
      </c>
      <c r="J128" s="33" t="str">
        <f>E28</f>
        <v xml:space="preserve"> Obrtel M.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11" customFormat="1" ht="29.25" customHeight="1">
      <c r="A130" s="166"/>
      <c r="B130" s="167"/>
      <c r="C130" s="168" t="s">
        <v>201</v>
      </c>
      <c r="D130" s="169" t="s">
        <v>62</v>
      </c>
      <c r="E130" s="169" t="s">
        <v>58</v>
      </c>
      <c r="F130" s="169" t="s">
        <v>59</v>
      </c>
      <c r="G130" s="169" t="s">
        <v>202</v>
      </c>
      <c r="H130" s="169" t="s">
        <v>203</v>
      </c>
      <c r="I130" s="169" t="s">
        <v>204</v>
      </c>
      <c r="J130" s="169" t="s">
        <v>189</v>
      </c>
      <c r="K130" s="170" t="s">
        <v>205</v>
      </c>
      <c r="L130" s="171"/>
      <c r="M130" s="76" t="s">
        <v>1</v>
      </c>
      <c r="N130" s="77" t="s">
        <v>41</v>
      </c>
      <c r="O130" s="77" t="s">
        <v>206</v>
      </c>
      <c r="P130" s="77" t="s">
        <v>207</v>
      </c>
      <c r="Q130" s="77" t="s">
        <v>208</v>
      </c>
      <c r="R130" s="77" t="s">
        <v>209</v>
      </c>
      <c r="S130" s="77" t="s">
        <v>210</v>
      </c>
      <c r="T130" s="78" t="s">
        <v>211</v>
      </c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</row>
    <row r="131" spans="1:63" s="2" customFormat="1" ht="22.9" customHeight="1">
      <c r="A131" s="35"/>
      <c r="B131" s="36"/>
      <c r="C131" s="83" t="s">
        <v>212</v>
      </c>
      <c r="D131" s="37"/>
      <c r="E131" s="37"/>
      <c r="F131" s="37"/>
      <c r="G131" s="37"/>
      <c r="H131" s="37"/>
      <c r="I131" s="37"/>
      <c r="J131" s="172">
        <f>BK131</f>
        <v>0</v>
      </c>
      <c r="K131" s="37"/>
      <c r="L131" s="40"/>
      <c r="M131" s="79"/>
      <c r="N131" s="173"/>
      <c r="O131" s="80"/>
      <c r="P131" s="174">
        <f>P132</f>
        <v>0</v>
      </c>
      <c r="Q131" s="80"/>
      <c r="R131" s="174">
        <f>R132</f>
        <v>104.41131494</v>
      </c>
      <c r="S131" s="80"/>
      <c r="T131" s="175">
        <f>T132</f>
        <v>625.0816140000001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76</v>
      </c>
      <c r="AU131" s="18" t="s">
        <v>191</v>
      </c>
      <c r="BK131" s="176">
        <f>BK132</f>
        <v>0</v>
      </c>
    </row>
    <row r="132" spans="2:63" s="12" customFormat="1" ht="25.9" customHeight="1">
      <c r="B132" s="177"/>
      <c r="C132" s="178"/>
      <c r="D132" s="179" t="s">
        <v>76</v>
      </c>
      <c r="E132" s="180" t="s">
        <v>213</v>
      </c>
      <c r="F132" s="180" t="s">
        <v>214</v>
      </c>
      <c r="G132" s="178"/>
      <c r="H132" s="178"/>
      <c r="I132" s="181"/>
      <c r="J132" s="182">
        <f>BK132</f>
        <v>0</v>
      </c>
      <c r="K132" s="178"/>
      <c r="L132" s="183"/>
      <c r="M132" s="184"/>
      <c r="N132" s="185"/>
      <c r="O132" s="185"/>
      <c r="P132" s="186">
        <f>P133+P185+P238+P295+P300+P329</f>
        <v>0</v>
      </c>
      <c r="Q132" s="185"/>
      <c r="R132" s="186">
        <f>R133+R185+R238+R295+R300+R329</f>
        <v>104.41131494</v>
      </c>
      <c r="S132" s="185"/>
      <c r="T132" s="187">
        <f>T133+T185+T238+T295+T300+T329</f>
        <v>625.0816140000001</v>
      </c>
      <c r="AR132" s="188" t="s">
        <v>84</v>
      </c>
      <c r="AT132" s="189" t="s">
        <v>76</v>
      </c>
      <c r="AU132" s="189" t="s">
        <v>77</v>
      </c>
      <c r="AY132" s="188" t="s">
        <v>215</v>
      </c>
      <c r="BK132" s="190">
        <f>BK133+BK185+BK238+BK295+BK300+BK329</f>
        <v>0</v>
      </c>
    </row>
    <row r="133" spans="2:63" s="12" customFormat="1" ht="22.9" customHeight="1">
      <c r="B133" s="177"/>
      <c r="C133" s="178"/>
      <c r="D133" s="179" t="s">
        <v>76</v>
      </c>
      <c r="E133" s="191" t="s">
        <v>274</v>
      </c>
      <c r="F133" s="191" t="s">
        <v>971</v>
      </c>
      <c r="G133" s="178"/>
      <c r="H133" s="178"/>
      <c r="I133" s="181"/>
      <c r="J133" s="192">
        <f>BK133</f>
        <v>0</v>
      </c>
      <c r="K133" s="178"/>
      <c r="L133" s="183"/>
      <c r="M133" s="184"/>
      <c r="N133" s="185"/>
      <c r="O133" s="185"/>
      <c r="P133" s="186">
        <f>SUM(P134:P184)</f>
        <v>0</v>
      </c>
      <c r="Q133" s="185"/>
      <c r="R133" s="186">
        <f>SUM(R134:R184)</f>
        <v>0</v>
      </c>
      <c r="S133" s="185"/>
      <c r="T133" s="187">
        <f>SUM(T134:T184)</f>
        <v>0</v>
      </c>
      <c r="AR133" s="188" t="s">
        <v>84</v>
      </c>
      <c r="AT133" s="189" t="s">
        <v>76</v>
      </c>
      <c r="AU133" s="189" t="s">
        <v>84</v>
      </c>
      <c r="AY133" s="188" t="s">
        <v>215</v>
      </c>
      <c r="BK133" s="190">
        <f>SUM(BK134:BK184)</f>
        <v>0</v>
      </c>
    </row>
    <row r="134" spans="1:65" s="2" customFormat="1" ht="33" customHeight="1">
      <c r="A134" s="35"/>
      <c r="B134" s="36"/>
      <c r="C134" s="193" t="s">
        <v>84</v>
      </c>
      <c r="D134" s="193" t="s">
        <v>217</v>
      </c>
      <c r="E134" s="194" t="s">
        <v>972</v>
      </c>
      <c r="F134" s="195" t="s">
        <v>973</v>
      </c>
      <c r="G134" s="196" t="s">
        <v>365</v>
      </c>
      <c r="H134" s="197">
        <v>69.349</v>
      </c>
      <c r="I134" s="198"/>
      <c r="J134" s="199">
        <f>ROUND(I134*H134,2)</f>
        <v>0</v>
      </c>
      <c r="K134" s="195" t="s">
        <v>231</v>
      </c>
      <c r="L134" s="40"/>
      <c r="M134" s="200" t="s">
        <v>1</v>
      </c>
      <c r="N134" s="201" t="s">
        <v>42</v>
      </c>
      <c r="O134" s="72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222</v>
      </c>
      <c r="AT134" s="204" t="s">
        <v>217</v>
      </c>
      <c r="AU134" s="204" t="s">
        <v>86</v>
      </c>
      <c r="AY134" s="18" t="s">
        <v>215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8" t="s">
        <v>84</v>
      </c>
      <c r="BK134" s="205">
        <f>ROUND(I134*H134,2)</f>
        <v>0</v>
      </c>
      <c r="BL134" s="18" t="s">
        <v>222</v>
      </c>
      <c r="BM134" s="204" t="s">
        <v>974</v>
      </c>
    </row>
    <row r="135" spans="2:51" s="13" customFormat="1" ht="11.25">
      <c r="B135" s="206"/>
      <c r="C135" s="207"/>
      <c r="D135" s="208" t="s">
        <v>224</v>
      </c>
      <c r="E135" s="209" t="s">
        <v>1</v>
      </c>
      <c r="F135" s="210" t="s">
        <v>975</v>
      </c>
      <c r="G135" s="207"/>
      <c r="H135" s="209" t="s">
        <v>1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224</v>
      </c>
      <c r="AU135" s="216" t="s">
        <v>86</v>
      </c>
      <c r="AV135" s="13" t="s">
        <v>84</v>
      </c>
      <c r="AW135" s="13" t="s">
        <v>32</v>
      </c>
      <c r="AX135" s="13" t="s">
        <v>77</v>
      </c>
      <c r="AY135" s="216" t="s">
        <v>215</v>
      </c>
    </row>
    <row r="136" spans="2:51" s="14" customFormat="1" ht="11.25">
      <c r="B136" s="217"/>
      <c r="C136" s="218"/>
      <c r="D136" s="208" t="s">
        <v>224</v>
      </c>
      <c r="E136" s="219" t="s">
        <v>957</v>
      </c>
      <c r="F136" s="220" t="s">
        <v>976</v>
      </c>
      <c r="G136" s="218"/>
      <c r="H136" s="221">
        <v>69.349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224</v>
      </c>
      <c r="AU136" s="227" t="s">
        <v>86</v>
      </c>
      <c r="AV136" s="14" t="s">
        <v>86</v>
      </c>
      <c r="AW136" s="14" t="s">
        <v>32</v>
      </c>
      <c r="AX136" s="14" t="s">
        <v>84</v>
      </c>
      <c r="AY136" s="227" t="s">
        <v>215</v>
      </c>
    </row>
    <row r="137" spans="1:65" s="2" customFormat="1" ht="33" customHeight="1">
      <c r="A137" s="35"/>
      <c r="B137" s="36"/>
      <c r="C137" s="193" t="s">
        <v>86</v>
      </c>
      <c r="D137" s="193" t="s">
        <v>217</v>
      </c>
      <c r="E137" s="194" t="s">
        <v>977</v>
      </c>
      <c r="F137" s="195" t="s">
        <v>978</v>
      </c>
      <c r="G137" s="196" t="s">
        <v>365</v>
      </c>
      <c r="H137" s="197">
        <v>277.397</v>
      </c>
      <c r="I137" s="198"/>
      <c r="J137" s="199">
        <f>ROUND(I137*H137,2)</f>
        <v>0</v>
      </c>
      <c r="K137" s="195" t="s">
        <v>231</v>
      </c>
      <c r="L137" s="40"/>
      <c r="M137" s="200" t="s">
        <v>1</v>
      </c>
      <c r="N137" s="201" t="s">
        <v>42</v>
      </c>
      <c r="O137" s="72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222</v>
      </c>
      <c r="AT137" s="204" t="s">
        <v>217</v>
      </c>
      <c r="AU137" s="204" t="s">
        <v>86</v>
      </c>
      <c r="AY137" s="18" t="s">
        <v>215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8" t="s">
        <v>84</v>
      </c>
      <c r="BK137" s="205">
        <f>ROUND(I137*H137,2)</f>
        <v>0</v>
      </c>
      <c r="BL137" s="18" t="s">
        <v>222</v>
      </c>
      <c r="BM137" s="204" t="s">
        <v>979</v>
      </c>
    </row>
    <row r="138" spans="2:51" s="13" customFormat="1" ht="22.5">
      <c r="B138" s="206"/>
      <c r="C138" s="207"/>
      <c r="D138" s="208" t="s">
        <v>224</v>
      </c>
      <c r="E138" s="209" t="s">
        <v>1</v>
      </c>
      <c r="F138" s="210" t="s">
        <v>980</v>
      </c>
      <c r="G138" s="207"/>
      <c r="H138" s="209" t="s">
        <v>1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224</v>
      </c>
      <c r="AU138" s="216" t="s">
        <v>86</v>
      </c>
      <c r="AV138" s="13" t="s">
        <v>84</v>
      </c>
      <c r="AW138" s="13" t="s">
        <v>32</v>
      </c>
      <c r="AX138" s="13" t="s">
        <v>77</v>
      </c>
      <c r="AY138" s="216" t="s">
        <v>215</v>
      </c>
    </row>
    <row r="139" spans="2:51" s="13" customFormat="1" ht="11.25">
      <c r="B139" s="206"/>
      <c r="C139" s="207"/>
      <c r="D139" s="208" t="s">
        <v>224</v>
      </c>
      <c r="E139" s="209" t="s">
        <v>1</v>
      </c>
      <c r="F139" s="210" t="s">
        <v>981</v>
      </c>
      <c r="G139" s="207"/>
      <c r="H139" s="209" t="s">
        <v>1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224</v>
      </c>
      <c r="AU139" s="216" t="s">
        <v>86</v>
      </c>
      <c r="AV139" s="13" t="s">
        <v>84</v>
      </c>
      <c r="AW139" s="13" t="s">
        <v>32</v>
      </c>
      <c r="AX139" s="13" t="s">
        <v>77</v>
      </c>
      <c r="AY139" s="216" t="s">
        <v>215</v>
      </c>
    </row>
    <row r="140" spans="2:51" s="14" customFormat="1" ht="11.25">
      <c r="B140" s="217"/>
      <c r="C140" s="218"/>
      <c r="D140" s="208" t="s">
        <v>224</v>
      </c>
      <c r="E140" s="219" t="s">
        <v>959</v>
      </c>
      <c r="F140" s="220" t="s">
        <v>982</v>
      </c>
      <c r="G140" s="218"/>
      <c r="H140" s="221">
        <v>277.397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224</v>
      </c>
      <c r="AU140" s="227" t="s">
        <v>86</v>
      </c>
      <c r="AV140" s="14" t="s">
        <v>86</v>
      </c>
      <c r="AW140" s="14" t="s">
        <v>32</v>
      </c>
      <c r="AX140" s="14" t="s">
        <v>84</v>
      </c>
      <c r="AY140" s="227" t="s">
        <v>215</v>
      </c>
    </row>
    <row r="141" spans="1:65" s="2" customFormat="1" ht="21.75" customHeight="1">
      <c r="A141" s="35"/>
      <c r="B141" s="36"/>
      <c r="C141" s="193" t="s">
        <v>95</v>
      </c>
      <c r="D141" s="193" t="s">
        <v>217</v>
      </c>
      <c r="E141" s="194" t="s">
        <v>270</v>
      </c>
      <c r="F141" s="195" t="s">
        <v>271</v>
      </c>
      <c r="G141" s="196" t="s">
        <v>272</v>
      </c>
      <c r="H141" s="197">
        <v>655.35</v>
      </c>
      <c r="I141" s="198"/>
      <c r="J141" s="199">
        <f>ROUND(I141*H141,2)</f>
        <v>0</v>
      </c>
      <c r="K141" s="195" t="s">
        <v>231</v>
      </c>
      <c r="L141" s="40"/>
      <c r="M141" s="200" t="s">
        <v>1</v>
      </c>
      <c r="N141" s="201" t="s">
        <v>42</v>
      </c>
      <c r="O141" s="72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222</v>
      </c>
      <c r="AT141" s="204" t="s">
        <v>217</v>
      </c>
      <c r="AU141" s="204" t="s">
        <v>86</v>
      </c>
      <c r="AY141" s="18" t="s">
        <v>215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8" t="s">
        <v>84</v>
      </c>
      <c r="BK141" s="205">
        <f>ROUND(I141*H141,2)</f>
        <v>0</v>
      </c>
      <c r="BL141" s="18" t="s">
        <v>222</v>
      </c>
      <c r="BM141" s="204" t="s">
        <v>983</v>
      </c>
    </row>
    <row r="142" spans="2:51" s="13" customFormat="1" ht="11.25">
      <c r="B142" s="206"/>
      <c r="C142" s="207"/>
      <c r="D142" s="208" t="s">
        <v>224</v>
      </c>
      <c r="E142" s="209" t="s">
        <v>1</v>
      </c>
      <c r="F142" s="210" t="s">
        <v>984</v>
      </c>
      <c r="G142" s="207"/>
      <c r="H142" s="209" t="s">
        <v>1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224</v>
      </c>
      <c r="AU142" s="216" t="s">
        <v>86</v>
      </c>
      <c r="AV142" s="13" t="s">
        <v>84</v>
      </c>
      <c r="AW142" s="13" t="s">
        <v>32</v>
      </c>
      <c r="AX142" s="13" t="s">
        <v>77</v>
      </c>
      <c r="AY142" s="216" t="s">
        <v>215</v>
      </c>
    </row>
    <row r="143" spans="2:51" s="14" customFormat="1" ht="11.25">
      <c r="B143" s="217"/>
      <c r="C143" s="218"/>
      <c r="D143" s="208" t="s">
        <v>224</v>
      </c>
      <c r="E143" s="219" t="s">
        <v>1</v>
      </c>
      <c r="F143" s="220" t="s">
        <v>985</v>
      </c>
      <c r="G143" s="218"/>
      <c r="H143" s="221">
        <v>131.07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224</v>
      </c>
      <c r="AU143" s="227" t="s">
        <v>86</v>
      </c>
      <c r="AV143" s="14" t="s">
        <v>86</v>
      </c>
      <c r="AW143" s="14" t="s">
        <v>32</v>
      </c>
      <c r="AX143" s="14" t="s">
        <v>77</v>
      </c>
      <c r="AY143" s="227" t="s">
        <v>215</v>
      </c>
    </row>
    <row r="144" spans="2:51" s="14" customFormat="1" ht="11.25">
      <c r="B144" s="217"/>
      <c r="C144" s="218"/>
      <c r="D144" s="208" t="s">
        <v>224</v>
      </c>
      <c r="E144" s="219" t="s">
        <v>1</v>
      </c>
      <c r="F144" s="220" t="s">
        <v>986</v>
      </c>
      <c r="G144" s="218"/>
      <c r="H144" s="221">
        <v>524.28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224</v>
      </c>
      <c r="AU144" s="227" t="s">
        <v>86</v>
      </c>
      <c r="AV144" s="14" t="s">
        <v>86</v>
      </c>
      <c r="AW144" s="14" t="s">
        <v>32</v>
      </c>
      <c r="AX144" s="14" t="s">
        <v>77</v>
      </c>
      <c r="AY144" s="227" t="s">
        <v>215</v>
      </c>
    </row>
    <row r="145" spans="2:51" s="15" customFormat="1" ht="11.25">
      <c r="B145" s="228"/>
      <c r="C145" s="229"/>
      <c r="D145" s="208" t="s">
        <v>224</v>
      </c>
      <c r="E145" s="230" t="s">
        <v>162</v>
      </c>
      <c r="F145" s="231" t="s">
        <v>227</v>
      </c>
      <c r="G145" s="229"/>
      <c r="H145" s="232">
        <v>655.35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224</v>
      </c>
      <c r="AU145" s="238" t="s">
        <v>86</v>
      </c>
      <c r="AV145" s="15" t="s">
        <v>222</v>
      </c>
      <c r="AW145" s="15" t="s">
        <v>32</v>
      </c>
      <c r="AX145" s="15" t="s">
        <v>84</v>
      </c>
      <c r="AY145" s="238" t="s">
        <v>215</v>
      </c>
    </row>
    <row r="146" spans="1:65" s="2" customFormat="1" ht="24.2" customHeight="1">
      <c r="A146" s="35"/>
      <c r="B146" s="36"/>
      <c r="C146" s="193" t="s">
        <v>222</v>
      </c>
      <c r="D146" s="193" t="s">
        <v>217</v>
      </c>
      <c r="E146" s="194" t="s">
        <v>275</v>
      </c>
      <c r="F146" s="195" t="s">
        <v>276</v>
      </c>
      <c r="G146" s="196" t="s">
        <v>272</v>
      </c>
      <c r="H146" s="197">
        <v>3932.1</v>
      </c>
      <c r="I146" s="198"/>
      <c r="J146" s="199">
        <f>ROUND(I146*H146,2)</f>
        <v>0</v>
      </c>
      <c r="K146" s="195" t="s">
        <v>231</v>
      </c>
      <c r="L146" s="40"/>
      <c r="M146" s="200" t="s">
        <v>1</v>
      </c>
      <c r="N146" s="201" t="s">
        <v>42</v>
      </c>
      <c r="O146" s="72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222</v>
      </c>
      <c r="AT146" s="204" t="s">
        <v>217</v>
      </c>
      <c r="AU146" s="204" t="s">
        <v>86</v>
      </c>
      <c r="AY146" s="18" t="s">
        <v>215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8" t="s">
        <v>84</v>
      </c>
      <c r="BK146" s="205">
        <f>ROUND(I146*H146,2)</f>
        <v>0</v>
      </c>
      <c r="BL146" s="18" t="s">
        <v>222</v>
      </c>
      <c r="BM146" s="204" t="s">
        <v>987</v>
      </c>
    </row>
    <row r="147" spans="2:51" s="14" customFormat="1" ht="11.25">
      <c r="B147" s="217"/>
      <c r="C147" s="218"/>
      <c r="D147" s="208" t="s">
        <v>224</v>
      </c>
      <c r="E147" s="218"/>
      <c r="F147" s="220" t="s">
        <v>988</v>
      </c>
      <c r="G147" s="218"/>
      <c r="H147" s="221">
        <v>3932.1</v>
      </c>
      <c r="I147" s="222"/>
      <c r="J147" s="218"/>
      <c r="K147" s="218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224</v>
      </c>
      <c r="AU147" s="227" t="s">
        <v>86</v>
      </c>
      <c r="AV147" s="14" t="s">
        <v>86</v>
      </c>
      <c r="AW147" s="14" t="s">
        <v>4</v>
      </c>
      <c r="AX147" s="14" t="s">
        <v>84</v>
      </c>
      <c r="AY147" s="227" t="s">
        <v>215</v>
      </c>
    </row>
    <row r="148" spans="1:65" s="2" customFormat="1" ht="16.5" customHeight="1">
      <c r="A148" s="35"/>
      <c r="B148" s="36"/>
      <c r="C148" s="193" t="s">
        <v>246</v>
      </c>
      <c r="D148" s="193" t="s">
        <v>217</v>
      </c>
      <c r="E148" s="194" t="s">
        <v>280</v>
      </c>
      <c r="F148" s="195" t="s">
        <v>281</v>
      </c>
      <c r="G148" s="196" t="s">
        <v>272</v>
      </c>
      <c r="H148" s="197">
        <v>655.35</v>
      </c>
      <c r="I148" s="198"/>
      <c r="J148" s="199">
        <f>ROUND(I148*H148,2)</f>
        <v>0</v>
      </c>
      <c r="K148" s="195" t="s">
        <v>221</v>
      </c>
      <c r="L148" s="40"/>
      <c r="M148" s="200" t="s">
        <v>1</v>
      </c>
      <c r="N148" s="201" t="s">
        <v>42</v>
      </c>
      <c r="O148" s="72"/>
      <c r="P148" s="202">
        <f>O148*H148</f>
        <v>0</v>
      </c>
      <c r="Q148" s="202">
        <v>0</v>
      </c>
      <c r="R148" s="202">
        <f>Q148*H148</f>
        <v>0</v>
      </c>
      <c r="S148" s="202">
        <v>0</v>
      </c>
      <c r="T148" s="20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222</v>
      </c>
      <c r="AT148" s="204" t="s">
        <v>217</v>
      </c>
      <c r="AU148" s="204" t="s">
        <v>86</v>
      </c>
      <c r="AY148" s="18" t="s">
        <v>215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18" t="s">
        <v>84</v>
      </c>
      <c r="BK148" s="205">
        <f>ROUND(I148*H148,2)</f>
        <v>0</v>
      </c>
      <c r="BL148" s="18" t="s">
        <v>222</v>
      </c>
      <c r="BM148" s="204" t="s">
        <v>989</v>
      </c>
    </row>
    <row r="149" spans="2:51" s="14" customFormat="1" ht="11.25">
      <c r="B149" s="217"/>
      <c r="C149" s="218"/>
      <c r="D149" s="208" t="s">
        <v>224</v>
      </c>
      <c r="E149" s="219" t="s">
        <v>1</v>
      </c>
      <c r="F149" s="220" t="s">
        <v>162</v>
      </c>
      <c r="G149" s="218"/>
      <c r="H149" s="221">
        <v>655.35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224</v>
      </c>
      <c r="AU149" s="227" t="s">
        <v>86</v>
      </c>
      <c r="AV149" s="14" t="s">
        <v>86</v>
      </c>
      <c r="AW149" s="14" t="s">
        <v>32</v>
      </c>
      <c r="AX149" s="14" t="s">
        <v>84</v>
      </c>
      <c r="AY149" s="227" t="s">
        <v>215</v>
      </c>
    </row>
    <row r="150" spans="1:65" s="2" customFormat="1" ht="33" customHeight="1">
      <c r="A150" s="35"/>
      <c r="B150" s="36"/>
      <c r="C150" s="193" t="s">
        <v>250</v>
      </c>
      <c r="D150" s="193" t="s">
        <v>217</v>
      </c>
      <c r="E150" s="194" t="s">
        <v>990</v>
      </c>
      <c r="F150" s="195" t="s">
        <v>991</v>
      </c>
      <c r="G150" s="196" t="s">
        <v>365</v>
      </c>
      <c r="H150" s="197">
        <v>1.588</v>
      </c>
      <c r="I150" s="198"/>
      <c r="J150" s="199">
        <f>ROUND(I150*H150,2)</f>
        <v>0</v>
      </c>
      <c r="K150" s="195" t="s">
        <v>231</v>
      </c>
      <c r="L150" s="40"/>
      <c r="M150" s="200" t="s">
        <v>1</v>
      </c>
      <c r="N150" s="201" t="s">
        <v>42</v>
      </c>
      <c r="O150" s="72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222</v>
      </c>
      <c r="AT150" s="204" t="s">
        <v>217</v>
      </c>
      <c r="AU150" s="204" t="s">
        <v>86</v>
      </c>
      <c r="AY150" s="18" t="s">
        <v>215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8" t="s">
        <v>84</v>
      </c>
      <c r="BK150" s="205">
        <f>ROUND(I150*H150,2)</f>
        <v>0</v>
      </c>
      <c r="BL150" s="18" t="s">
        <v>222</v>
      </c>
      <c r="BM150" s="204" t="s">
        <v>992</v>
      </c>
    </row>
    <row r="151" spans="2:51" s="14" customFormat="1" ht="11.25">
      <c r="B151" s="217"/>
      <c r="C151" s="218"/>
      <c r="D151" s="208" t="s">
        <v>224</v>
      </c>
      <c r="E151" s="219" t="s">
        <v>1</v>
      </c>
      <c r="F151" s="220" t="s">
        <v>993</v>
      </c>
      <c r="G151" s="218"/>
      <c r="H151" s="221">
        <v>1.588</v>
      </c>
      <c r="I151" s="222"/>
      <c r="J151" s="218"/>
      <c r="K151" s="218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224</v>
      </c>
      <c r="AU151" s="227" t="s">
        <v>86</v>
      </c>
      <c r="AV151" s="14" t="s">
        <v>86</v>
      </c>
      <c r="AW151" s="14" t="s">
        <v>32</v>
      </c>
      <c r="AX151" s="14" t="s">
        <v>84</v>
      </c>
      <c r="AY151" s="227" t="s">
        <v>215</v>
      </c>
    </row>
    <row r="152" spans="1:65" s="2" customFormat="1" ht="33" customHeight="1">
      <c r="A152" s="35"/>
      <c r="B152" s="36"/>
      <c r="C152" s="193" t="s">
        <v>255</v>
      </c>
      <c r="D152" s="193" t="s">
        <v>217</v>
      </c>
      <c r="E152" s="194" t="s">
        <v>994</v>
      </c>
      <c r="F152" s="195" t="s">
        <v>995</v>
      </c>
      <c r="G152" s="196" t="s">
        <v>365</v>
      </c>
      <c r="H152" s="197">
        <v>13.896</v>
      </c>
      <c r="I152" s="198"/>
      <c r="J152" s="199">
        <f>ROUND(I152*H152,2)</f>
        <v>0</v>
      </c>
      <c r="K152" s="195" t="s">
        <v>231</v>
      </c>
      <c r="L152" s="40"/>
      <c r="M152" s="200" t="s">
        <v>1</v>
      </c>
      <c r="N152" s="201" t="s">
        <v>42</v>
      </c>
      <c r="O152" s="72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222</v>
      </c>
      <c r="AT152" s="204" t="s">
        <v>217</v>
      </c>
      <c r="AU152" s="204" t="s">
        <v>86</v>
      </c>
      <c r="AY152" s="18" t="s">
        <v>215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8" t="s">
        <v>84</v>
      </c>
      <c r="BK152" s="205">
        <f>ROUND(I152*H152,2)</f>
        <v>0</v>
      </c>
      <c r="BL152" s="18" t="s">
        <v>222</v>
      </c>
      <c r="BM152" s="204" t="s">
        <v>996</v>
      </c>
    </row>
    <row r="153" spans="2:51" s="13" customFormat="1" ht="11.25">
      <c r="B153" s="206"/>
      <c r="C153" s="207"/>
      <c r="D153" s="208" t="s">
        <v>224</v>
      </c>
      <c r="E153" s="209" t="s">
        <v>1</v>
      </c>
      <c r="F153" s="210" t="s">
        <v>997</v>
      </c>
      <c r="G153" s="207"/>
      <c r="H153" s="209" t="s">
        <v>1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224</v>
      </c>
      <c r="AU153" s="216" t="s">
        <v>86</v>
      </c>
      <c r="AV153" s="13" t="s">
        <v>84</v>
      </c>
      <c r="AW153" s="13" t="s">
        <v>32</v>
      </c>
      <c r="AX153" s="13" t="s">
        <v>77</v>
      </c>
      <c r="AY153" s="216" t="s">
        <v>215</v>
      </c>
    </row>
    <row r="154" spans="2:51" s="14" customFormat="1" ht="11.25">
      <c r="B154" s="217"/>
      <c r="C154" s="218"/>
      <c r="D154" s="208" t="s">
        <v>224</v>
      </c>
      <c r="E154" s="219" t="s">
        <v>961</v>
      </c>
      <c r="F154" s="220" t="s">
        <v>998</v>
      </c>
      <c r="G154" s="218"/>
      <c r="H154" s="221">
        <v>19.851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224</v>
      </c>
      <c r="AU154" s="227" t="s">
        <v>86</v>
      </c>
      <c r="AV154" s="14" t="s">
        <v>86</v>
      </c>
      <c r="AW154" s="14" t="s">
        <v>32</v>
      </c>
      <c r="AX154" s="14" t="s">
        <v>77</v>
      </c>
      <c r="AY154" s="227" t="s">
        <v>215</v>
      </c>
    </row>
    <row r="155" spans="2:51" s="15" customFormat="1" ht="11.25">
      <c r="B155" s="228"/>
      <c r="C155" s="229"/>
      <c r="D155" s="208" t="s">
        <v>224</v>
      </c>
      <c r="E155" s="230" t="s">
        <v>1</v>
      </c>
      <c r="F155" s="231" t="s">
        <v>227</v>
      </c>
      <c r="G155" s="229"/>
      <c r="H155" s="232">
        <v>19.851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224</v>
      </c>
      <c r="AU155" s="238" t="s">
        <v>86</v>
      </c>
      <c r="AV155" s="15" t="s">
        <v>222</v>
      </c>
      <c r="AW155" s="15" t="s">
        <v>32</v>
      </c>
      <c r="AX155" s="15" t="s">
        <v>77</v>
      </c>
      <c r="AY155" s="238" t="s">
        <v>215</v>
      </c>
    </row>
    <row r="156" spans="2:51" s="14" customFormat="1" ht="11.25">
      <c r="B156" s="217"/>
      <c r="C156" s="218"/>
      <c r="D156" s="208" t="s">
        <v>224</v>
      </c>
      <c r="E156" s="219" t="s">
        <v>1</v>
      </c>
      <c r="F156" s="220" t="s">
        <v>999</v>
      </c>
      <c r="G156" s="218"/>
      <c r="H156" s="221">
        <v>13.896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224</v>
      </c>
      <c r="AU156" s="227" t="s">
        <v>86</v>
      </c>
      <c r="AV156" s="14" t="s">
        <v>86</v>
      </c>
      <c r="AW156" s="14" t="s">
        <v>32</v>
      </c>
      <c r="AX156" s="14" t="s">
        <v>84</v>
      </c>
      <c r="AY156" s="227" t="s">
        <v>215</v>
      </c>
    </row>
    <row r="157" spans="1:65" s="2" customFormat="1" ht="33" customHeight="1">
      <c r="A157" s="35"/>
      <c r="B157" s="36"/>
      <c r="C157" s="193" t="s">
        <v>261</v>
      </c>
      <c r="D157" s="193" t="s">
        <v>217</v>
      </c>
      <c r="E157" s="194" t="s">
        <v>1000</v>
      </c>
      <c r="F157" s="195" t="s">
        <v>1001</v>
      </c>
      <c r="G157" s="196" t="s">
        <v>365</v>
      </c>
      <c r="H157" s="197">
        <v>4.367</v>
      </c>
      <c r="I157" s="198"/>
      <c r="J157" s="199">
        <f>ROUND(I157*H157,2)</f>
        <v>0</v>
      </c>
      <c r="K157" s="195" t="s">
        <v>231</v>
      </c>
      <c r="L157" s="40"/>
      <c r="M157" s="200" t="s">
        <v>1</v>
      </c>
      <c r="N157" s="201" t="s">
        <v>42</v>
      </c>
      <c r="O157" s="72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4" t="s">
        <v>222</v>
      </c>
      <c r="AT157" s="204" t="s">
        <v>217</v>
      </c>
      <c r="AU157" s="204" t="s">
        <v>86</v>
      </c>
      <c r="AY157" s="18" t="s">
        <v>215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18" t="s">
        <v>84</v>
      </c>
      <c r="BK157" s="205">
        <f>ROUND(I157*H157,2)</f>
        <v>0</v>
      </c>
      <c r="BL157" s="18" t="s">
        <v>222</v>
      </c>
      <c r="BM157" s="204" t="s">
        <v>1002</v>
      </c>
    </row>
    <row r="158" spans="2:51" s="14" customFormat="1" ht="11.25">
      <c r="B158" s="217"/>
      <c r="C158" s="218"/>
      <c r="D158" s="208" t="s">
        <v>224</v>
      </c>
      <c r="E158" s="219" t="s">
        <v>1</v>
      </c>
      <c r="F158" s="220" t="s">
        <v>1003</v>
      </c>
      <c r="G158" s="218"/>
      <c r="H158" s="221">
        <v>4.367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224</v>
      </c>
      <c r="AU158" s="227" t="s">
        <v>86</v>
      </c>
      <c r="AV158" s="14" t="s">
        <v>86</v>
      </c>
      <c r="AW158" s="14" t="s">
        <v>32</v>
      </c>
      <c r="AX158" s="14" t="s">
        <v>84</v>
      </c>
      <c r="AY158" s="227" t="s">
        <v>215</v>
      </c>
    </row>
    <row r="159" spans="1:65" s="2" customFormat="1" ht="33" customHeight="1">
      <c r="A159" s="35"/>
      <c r="B159" s="36"/>
      <c r="C159" s="193" t="s">
        <v>265</v>
      </c>
      <c r="D159" s="193" t="s">
        <v>217</v>
      </c>
      <c r="E159" s="194" t="s">
        <v>482</v>
      </c>
      <c r="F159" s="195" t="s">
        <v>483</v>
      </c>
      <c r="G159" s="196" t="s">
        <v>365</v>
      </c>
      <c r="H159" s="197">
        <v>15.484</v>
      </c>
      <c r="I159" s="198"/>
      <c r="J159" s="199">
        <f>ROUND(I159*H159,2)</f>
        <v>0</v>
      </c>
      <c r="K159" s="195" t="s">
        <v>231</v>
      </c>
      <c r="L159" s="40"/>
      <c r="M159" s="200" t="s">
        <v>1</v>
      </c>
      <c r="N159" s="201" t="s">
        <v>42</v>
      </c>
      <c r="O159" s="72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4" t="s">
        <v>222</v>
      </c>
      <c r="AT159" s="204" t="s">
        <v>217</v>
      </c>
      <c r="AU159" s="204" t="s">
        <v>86</v>
      </c>
      <c r="AY159" s="18" t="s">
        <v>215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18" t="s">
        <v>84</v>
      </c>
      <c r="BK159" s="205">
        <f>ROUND(I159*H159,2)</f>
        <v>0</v>
      </c>
      <c r="BL159" s="18" t="s">
        <v>222</v>
      </c>
      <c r="BM159" s="204" t="s">
        <v>1004</v>
      </c>
    </row>
    <row r="160" spans="2:51" s="14" customFormat="1" ht="11.25">
      <c r="B160" s="217"/>
      <c r="C160" s="218"/>
      <c r="D160" s="208" t="s">
        <v>224</v>
      </c>
      <c r="E160" s="219" t="s">
        <v>1</v>
      </c>
      <c r="F160" s="220" t="s">
        <v>1005</v>
      </c>
      <c r="G160" s="218"/>
      <c r="H160" s="221">
        <v>19.851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224</v>
      </c>
      <c r="AU160" s="227" t="s">
        <v>86</v>
      </c>
      <c r="AV160" s="14" t="s">
        <v>86</v>
      </c>
      <c r="AW160" s="14" t="s">
        <v>32</v>
      </c>
      <c r="AX160" s="14" t="s">
        <v>77</v>
      </c>
      <c r="AY160" s="227" t="s">
        <v>215</v>
      </c>
    </row>
    <row r="161" spans="2:51" s="15" customFormat="1" ht="11.25">
      <c r="B161" s="228"/>
      <c r="C161" s="229"/>
      <c r="D161" s="208" t="s">
        <v>224</v>
      </c>
      <c r="E161" s="230" t="s">
        <v>964</v>
      </c>
      <c r="F161" s="231" t="s">
        <v>227</v>
      </c>
      <c r="G161" s="229"/>
      <c r="H161" s="232">
        <v>19.851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224</v>
      </c>
      <c r="AU161" s="238" t="s">
        <v>86</v>
      </c>
      <c r="AV161" s="15" t="s">
        <v>222</v>
      </c>
      <c r="AW161" s="15" t="s">
        <v>32</v>
      </c>
      <c r="AX161" s="15" t="s">
        <v>77</v>
      </c>
      <c r="AY161" s="238" t="s">
        <v>215</v>
      </c>
    </row>
    <row r="162" spans="2:51" s="14" customFormat="1" ht="22.5">
      <c r="B162" s="217"/>
      <c r="C162" s="218"/>
      <c r="D162" s="208" t="s">
        <v>224</v>
      </c>
      <c r="E162" s="219" t="s">
        <v>1</v>
      </c>
      <c r="F162" s="220" t="s">
        <v>1006</v>
      </c>
      <c r="G162" s="218"/>
      <c r="H162" s="221">
        <v>15.484</v>
      </c>
      <c r="I162" s="222"/>
      <c r="J162" s="218"/>
      <c r="K162" s="218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224</v>
      </c>
      <c r="AU162" s="227" t="s">
        <v>86</v>
      </c>
      <c r="AV162" s="14" t="s">
        <v>86</v>
      </c>
      <c r="AW162" s="14" t="s">
        <v>32</v>
      </c>
      <c r="AX162" s="14" t="s">
        <v>84</v>
      </c>
      <c r="AY162" s="227" t="s">
        <v>215</v>
      </c>
    </row>
    <row r="163" spans="1:65" s="2" customFormat="1" ht="33" customHeight="1">
      <c r="A163" s="35"/>
      <c r="B163" s="36"/>
      <c r="C163" s="193" t="s">
        <v>8</v>
      </c>
      <c r="D163" s="193" t="s">
        <v>217</v>
      </c>
      <c r="E163" s="194" t="s">
        <v>490</v>
      </c>
      <c r="F163" s="195" t="s">
        <v>491</v>
      </c>
      <c r="G163" s="196" t="s">
        <v>365</v>
      </c>
      <c r="H163" s="197">
        <v>4.367</v>
      </c>
      <c r="I163" s="198"/>
      <c r="J163" s="199">
        <f>ROUND(I163*H163,2)</f>
        <v>0</v>
      </c>
      <c r="K163" s="195" t="s">
        <v>231</v>
      </c>
      <c r="L163" s="40"/>
      <c r="M163" s="200" t="s">
        <v>1</v>
      </c>
      <c r="N163" s="201" t="s">
        <v>42</v>
      </c>
      <c r="O163" s="72"/>
      <c r="P163" s="202">
        <f>O163*H163</f>
        <v>0</v>
      </c>
      <c r="Q163" s="202">
        <v>0</v>
      </c>
      <c r="R163" s="202">
        <f>Q163*H163</f>
        <v>0</v>
      </c>
      <c r="S163" s="202">
        <v>0</v>
      </c>
      <c r="T163" s="20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4" t="s">
        <v>222</v>
      </c>
      <c r="AT163" s="204" t="s">
        <v>217</v>
      </c>
      <c r="AU163" s="204" t="s">
        <v>86</v>
      </c>
      <c r="AY163" s="18" t="s">
        <v>215</v>
      </c>
      <c r="BE163" s="205">
        <f>IF(N163="základní",J163,0)</f>
        <v>0</v>
      </c>
      <c r="BF163" s="205">
        <f>IF(N163="snížená",J163,0)</f>
        <v>0</v>
      </c>
      <c r="BG163" s="205">
        <f>IF(N163="zákl. přenesená",J163,0)</f>
        <v>0</v>
      </c>
      <c r="BH163" s="205">
        <f>IF(N163="sníž. přenesená",J163,0)</f>
        <v>0</v>
      </c>
      <c r="BI163" s="205">
        <f>IF(N163="nulová",J163,0)</f>
        <v>0</v>
      </c>
      <c r="BJ163" s="18" t="s">
        <v>84</v>
      </c>
      <c r="BK163" s="205">
        <f>ROUND(I163*H163,2)</f>
        <v>0</v>
      </c>
      <c r="BL163" s="18" t="s">
        <v>222</v>
      </c>
      <c r="BM163" s="204" t="s">
        <v>1007</v>
      </c>
    </row>
    <row r="164" spans="2:51" s="14" customFormat="1" ht="11.25">
      <c r="B164" s="217"/>
      <c r="C164" s="218"/>
      <c r="D164" s="208" t="s">
        <v>224</v>
      </c>
      <c r="E164" s="219" t="s">
        <v>1</v>
      </c>
      <c r="F164" s="220" t="s">
        <v>1008</v>
      </c>
      <c r="G164" s="218"/>
      <c r="H164" s="221">
        <v>4.367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224</v>
      </c>
      <c r="AU164" s="227" t="s">
        <v>86</v>
      </c>
      <c r="AV164" s="14" t="s">
        <v>86</v>
      </c>
      <c r="AW164" s="14" t="s">
        <v>32</v>
      </c>
      <c r="AX164" s="14" t="s">
        <v>84</v>
      </c>
      <c r="AY164" s="227" t="s">
        <v>215</v>
      </c>
    </row>
    <row r="165" spans="1:65" s="2" customFormat="1" ht="16.5" customHeight="1">
      <c r="A165" s="35"/>
      <c r="B165" s="36"/>
      <c r="C165" s="193" t="s">
        <v>274</v>
      </c>
      <c r="D165" s="193" t="s">
        <v>217</v>
      </c>
      <c r="E165" s="194" t="s">
        <v>495</v>
      </c>
      <c r="F165" s="195" t="s">
        <v>496</v>
      </c>
      <c r="G165" s="196" t="s">
        <v>365</v>
      </c>
      <c r="H165" s="197">
        <v>19.851</v>
      </c>
      <c r="I165" s="198"/>
      <c r="J165" s="199">
        <f>ROUND(I165*H165,2)</f>
        <v>0</v>
      </c>
      <c r="K165" s="195" t="s">
        <v>221</v>
      </c>
      <c r="L165" s="40"/>
      <c r="M165" s="200" t="s">
        <v>1</v>
      </c>
      <c r="N165" s="201" t="s">
        <v>42</v>
      </c>
      <c r="O165" s="72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4" t="s">
        <v>222</v>
      </c>
      <c r="AT165" s="204" t="s">
        <v>217</v>
      </c>
      <c r="AU165" s="204" t="s">
        <v>86</v>
      </c>
      <c r="AY165" s="18" t="s">
        <v>215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18" t="s">
        <v>84</v>
      </c>
      <c r="BK165" s="205">
        <f>ROUND(I165*H165,2)</f>
        <v>0</v>
      </c>
      <c r="BL165" s="18" t="s">
        <v>222</v>
      </c>
      <c r="BM165" s="204" t="s">
        <v>1009</v>
      </c>
    </row>
    <row r="166" spans="2:51" s="14" customFormat="1" ht="11.25">
      <c r="B166" s="217"/>
      <c r="C166" s="218"/>
      <c r="D166" s="208" t="s">
        <v>224</v>
      </c>
      <c r="E166" s="219" t="s">
        <v>1</v>
      </c>
      <c r="F166" s="220" t="s">
        <v>964</v>
      </c>
      <c r="G166" s="218"/>
      <c r="H166" s="221">
        <v>19.851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224</v>
      </c>
      <c r="AU166" s="227" t="s">
        <v>86</v>
      </c>
      <c r="AV166" s="14" t="s">
        <v>86</v>
      </c>
      <c r="AW166" s="14" t="s">
        <v>32</v>
      </c>
      <c r="AX166" s="14" t="s">
        <v>84</v>
      </c>
      <c r="AY166" s="227" t="s">
        <v>215</v>
      </c>
    </row>
    <row r="167" spans="1:65" s="2" customFormat="1" ht="24.2" customHeight="1">
      <c r="A167" s="35"/>
      <c r="B167" s="36"/>
      <c r="C167" s="193" t="s">
        <v>279</v>
      </c>
      <c r="D167" s="193" t="s">
        <v>217</v>
      </c>
      <c r="E167" s="194" t="s">
        <v>1010</v>
      </c>
      <c r="F167" s="195" t="s">
        <v>1011</v>
      </c>
      <c r="G167" s="196" t="s">
        <v>230</v>
      </c>
      <c r="H167" s="197">
        <v>29.609</v>
      </c>
      <c r="I167" s="198"/>
      <c r="J167" s="199">
        <f>ROUND(I167*H167,2)</f>
        <v>0</v>
      </c>
      <c r="K167" s="195" t="s">
        <v>231</v>
      </c>
      <c r="L167" s="40"/>
      <c r="M167" s="200" t="s">
        <v>1</v>
      </c>
      <c r="N167" s="201" t="s">
        <v>42</v>
      </c>
      <c r="O167" s="72"/>
      <c r="P167" s="202">
        <f>O167*H167</f>
        <v>0</v>
      </c>
      <c r="Q167" s="202">
        <v>0</v>
      </c>
      <c r="R167" s="202">
        <f>Q167*H167</f>
        <v>0</v>
      </c>
      <c r="S167" s="202">
        <v>0</v>
      </c>
      <c r="T167" s="20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4" t="s">
        <v>222</v>
      </c>
      <c r="AT167" s="204" t="s">
        <v>217</v>
      </c>
      <c r="AU167" s="204" t="s">
        <v>86</v>
      </c>
      <c r="AY167" s="18" t="s">
        <v>215</v>
      </c>
      <c r="BE167" s="205">
        <f>IF(N167="základní",J167,0)</f>
        <v>0</v>
      </c>
      <c r="BF167" s="205">
        <f>IF(N167="snížená",J167,0)</f>
        <v>0</v>
      </c>
      <c r="BG167" s="205">
        <f>IF(N167="zákl. přenesená",J167,0)</f>
        <v>0</v>
      </c>
      <c r="BH167" s="205">
        <f>IF(N167="sníž. přenesená",J167,0)</f>
        <v>0</v>
      </c>
      <c r="BI167" s="205">
        <f>IF(N167="nulová",J167,0)</f>
        <v>0</v>
      </c>
      <c r="BJ167" s="18" t="s">
        <v>84</v>
      </c>
      <c r="BK167" s="205">
        <f>ROUND(I167*H167,2)</f>
        <v>0</v>
      </c>
      <c r="BL167" s="18" t="s">
        <v>222</v>
      </c>
      <c r="BM167" s="204" t="s">
        <v>1012</v>
      </c>
    </row>
    <row r="168" spans="2:51" s="13" customFormat="1" ht="11.25">
      <c r="B168" s="206"/>
      <c r="C168" s="207"/>
      <c r="D168" s="208" t="s">
        <v>224</v>
      </c>
      <c r="E168" s="209" t="s">
        <v>1</v>
      </c>
      <c r="F168" s="210" t="s">
        <v>1013</v>
      </c>
      <c r="G168" s="207"/>
      <c r="H168" s="209" t="s">
        <v>1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224</v>
      </c>
      <c r="AU168" s="216" t="s">
        <v>86</v>
      </c>
      <c r="AV168" s="13" t="s">
        <v>84</v>
      </c>
      <c r="AW168" s="13" t="s">
        <v>32</v>
      </c>
      <c r="AX168" s="13" t="s">
        <v>77</v>
      </c>
      <c r="AY168" s="216" t="s">
        <v>215</v>
      </c>
    </row>
    <row r="169" spans="2:51" s="14" customFormat="1" ht="11.25">
      <c r="B169" s="217"/>
      <c r="C169" s="218"/>
      <c r="D169" s="208" t="s">
        <v>224</v>
      </c>
      <c r="E169" s="219" t="s">
        <v>1</v>
      </c>
      <c r="F169" s="220" t="s">
        <v>1014</v>
      </c>
      <c r="G169" s="218"/>
      <c r="H169" s="221">
        <v>29.609</v>
      </c>
      <c r="I169" s="222"/>
      <c r="J169" s="218"/>
      <c r="K169" s="218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224</v>
      </c>
      <c r="AU169" s="227" t="s">
        <v>86</v>
      </c>
      <c r="AV169" s="14" t="s">
        <v>86</v>
      </c>
      <c r="AW169" s="14" t="s">
        <v>32</v>
      </c>
      <c r="AX169" s="14" t="s">
        <v>84</v>
      </c>
      <c r="AY169" s="227" t="s">
        <v>215</v>
      </c>
    </row>
    <row r="170" spans="1:65" s="2" customFormat="1" ht="24.2" customHeight="1">
      <c r="A170" s="35"/>
      <c r="B170" s="36"/>
      <c r="C170" s="193" t="s">
        <v>147</v>
      </c>
      <c r="D170" s="193" t="s">
        <v>217</v>
      </c>
      <c r="E170" s="194" t="s">
        <v>1015</v>
      </c>
      <c r="F170" s="195" t="s">
        <v>1016</v>
      </c>
      <c r="G170" s="196" t="s">
        <v>230</v>
      </c>
      <c r="H170" s="197">
        <v>8.351</v>
      </c>
      <c r="I170" s="198"/>
      <c r="J170" s="199">
        <f>ROUND(I170*H170,2)</f>
        <v>0</v>
      </c>
      <c r="K170" s="195" t="s">
        <v>231</v>
      </c>
      <c r="L170" s="40"/>
      <c r="M170" s="200" t="s">
        <v>1</v>
      </c>
      <c r="N170" s="201" t="s">
        <v>42</v>
      </c>
      <c r="O170" s="72"/>
      <c r="P170" s="202">
        <f>O170*H170</f>
        <v>0</v>
      </c>
      <c r="Q170" s="202">
        <v>0</v>
      </c>
      <c r="R170" s="202">
        <f>Q170*H170</f>
        <v>0</v>
      </c>
      <c r="S170" s="202">
        <v>0</v>
      </c>
      <c r="T170" s="20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4" t="s">
        <v>222</v>
      </c>
      <c r="AT170" s="204" t="s">
        <v>217</v>
      </c>
      <c r="AU170" s="204" t="s">
        <v>86</v>
      </c>
      <c r="AY170" s="18" t="s">
        <v>215</v>
      </c>
      <c r="BE170" s="205">
        <f>IF(N170="základní",J170,0)</f>
        <v>0</v>
      </c>
      <c r="BF170" s="205">
        <f>IF(N170="snížená",J170,0)</f>
        <v>0</v>
      </c>
      <c r="BG170" s="205">
        <f>IF(N170="zákl. přenesená",J170,0)</f>
        <v>0</v>
      </c>
      <c r="BH170" s="205">
        <f>IF(N170="sníž. přenesená",J170,0)</f>
        <v>0</v>
      </c>
      <c r="BI170" s="205">
        <f>IF(N170="nulová",J170,0)</f>
        <v>0</v>
      </c>
      <c r="BJ170" s="18" t="s">
        <v>84</v>
      </c>
      <c r="BK170" s="205">
        <f>ROUND(I170*H170,2)</f>
        <v>0</v>
      </c>
      <c r="BL170" s="18" t="s">
        <v>222</v>
      </c>
      <c r="BM170" s="204" t="s">
        <v>1017</v>
      </c>
    </row>
    <row r="171" spans="2:51" s="13" customFormat="1" ht="11.25">
      <c r="B171" s="206"/>
      <c r="C171" s="207"/>
      <c r="D171" s="208" t="s">
        <v>224</v>
      </c>
      <c r="E171" s="209" t="s">
        <v>1</v>
      </c>
      <c r="F171" s="210" t="s">
        <v>1013</v>
      </c>
      <c r="G171" s="207"/>
      <c r="H171" s="209" t="s">
        <v>1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224</v>
      </c>
      <c r="AU171" s="216" t="s">
        <v>86</v>
      </c>
      <c r="AV171" s="13" t="s">
        <v>84</v>
      </c>
      <c r="AW171" s="13" t="s">
        <v>32</v>
      </c>
      <c r="AX171" s="13" t="s">
        <v>77</v>
      </c>
      <c r="AY171" s="216" t="s">
        <v>215</v>
      </c>
    </row>
    <row r="172" spans="2:51" s="14" customFormat="1" ht="11.25">
      <c r="B172" s="217"/>
      <c r="C172" s="218"/>
      <c r="D172" s="208" t="s">
        <v>224</v>
      </c>
      <c r="E172" s="219" t="s">
        <v>1</v>
      </c>
      <c r="F172" s="220" t="s">
        <v>1018</v>
      </c>
      <c r="G172" s="218"/>
      <c r="H172" s="221">
        <v>8.351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224</v>
      </c>
      <c r="AU172" s="227" t="s">
        <v>86</v>
      </c>
      <c r="AV172" s="14" t="s">
        <v>86</v>
      </c>
      <c r="AW172" s="14" t="s">
        <v>32</v>
      </c>
      <c r="AX172" s="14" t="s">
        <v>84</v>
      </c>
      <c r="AY172" s="227" t="s">
        <v>215</v>
      </c>
    </row>
    <row r="173" spans="1:65" s="2" customFormat="1" ht="24.2" customHeight="1">
      <c r="A173" s="35"/>
      <c r="B173" s="36"/>
      <c r="C173" s="193" t="s">
        <v>303</v>
      </c>
      <c r="D173" s="193" t="s">
        <v>217</v>
      </c>
      <c r="E173" s="194" t="s">
        <v>1019</v>
      </c>
      <c r="F173" s="195" t="s">
        <v>1020</v>
      </c>
      <c r="G173" s="196" t="s">
        <v>230</v>
      </c>
      <c r="H173" s="197">
        <v>734.824</v>
      </c>
      <c r="I173" s="198"/>
      <c r="J173" s="199">
        <f>ROUND(I173*H173,2)</f>
        <v>0</v>
      </c>
      <c r="K173" s="195" t="s">
        <v>231</v>
      </c>
      <c r="L173" s="40"/>
      <c r="M173" s="200" t="s">
        <v>1</v>
      </c>
      <c r="N173" s="201" t="s">
        <v>42</v>
      </c>
      <c r="O173" s="72"/>
      <c r="P173" s="202">
        <f>O173*H173</f>
        <v>0</v>
      </c>
      <c r="Q173" s="202">
        <v>0</v>
      </c>
      <c r="R173" s="202">
        <f>Q173*H173</f>
        <v>0</v>
      </c>
      <c r="S173" s="202">
        <v>0</v>
      </c>
      <c r="T173" s="20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4" t="s">
        <v>222</v>
      </c>
      <c r="AT173" s="204" t="s">
        <v>217</v>
      </c>
      <c r="AU173" s="204" t="s">
        <v>86</v>
      </c>
      <c r="AY173" s="18" t="s">
        <v>215</v>
      </c>
      <c r="BE173" s="205">
        <f>IF(N173="základní",J173,0)</f>
        <v>0</v>
      </c>
      <c r="BF173" s="205">
        <f>IF(N173="snížená",J173,0)</f>
        <v>0</v>
      </c>
      <c r="BG173" s="205">
        <f>IF(N173="zákl. přenesená",J173,0)</f>
        <v>0</v>
      </c>
      <c r="BH173" s="205">
        <f>IF(N173="sníž. přenesená",J173,0)</f>
        <v>0</v>
      </c>
      <c r="BI173" s="205">
        <f>IF(N173="nulová",J173,0)</f>
        <v>0</v>
      </c>
      <c r="BJ173" s="18" t="s">
        <v>84</v>
      </c>
      <c r="BK173" s="205">
        <f>ROUND(I173*H173,2)</f>
        <v>0</v>
      </c>
      <c r="BL173" s="18" t="s">
        <v>222</v>
      </c>
      <c r="BM173" s="204" t="s">
        <v>1021</v>
      </c>
    </row>
    <row r="174" spans="2:51" s="13" customFormat="1" ht="11.25">
      <c r="B174" s="206"/>
      <c r="C174" s="207"/>
      <c r="D174" s="208" t="s">
        <v>224</v>
      </c>
      <c r="E174" s="209" t="s">
        <v>1</v>
      </c>
      <c r="F174" s="210" t="s">
        <v>1022</v>
      </c>
      <c r="G174" s="207"/>
      <c r="H174" s="209" t="s">
        <v>1</v>
      </c>
      <c r="I174" s="211"/>
      <c r="J174" s="207"/>
      <c r="K174" s="207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224</v>
      </c>
      <c r="AU174" s="216" t="s">
        <v>86</v>
      </c>
      <c r="AV174" s="13" t="s">
        <v>84</v>
      </c>
      <c r="AW174" s="13" t="s">
        <v>32</v>
      </c>
      <c r="AX174" s="13" t="s">
        <v>77</v>
      </c>
      <c r="AY174" s="216" t="s">
        <v>215</v>
      </c>
    </row>
    <row r="175" spans="2:51" s="14" customFormat="1" ht="11.25">
      <c r="B175" s="217"/>
      <c r="C175" s="218"/>
      <c r="D175" s="208" t="s">
        <v>224</v>
      </c>
      <c r="E175" s="219" t="s">
        <v>1</v>
      </c>
      <c r="F175" s="220" t="s">
        <v>1023</v>
      </c>
      <c r="G175" s="218"/>
      <c r="H175" s="221">
        <v>734.824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224</v>
      </c>
      <c r="AU175" s="227" t="s">
        <v>86</v>
      </c>
      <c r="AV175" s="14" t="s">
        <v>86</v>
      </c>
      <c r="AW175" s="14" t="s">
        <v>32</v>
      </c>
      <c r="AX175" s="14" t="s">
        <v>84</v>
      </c>
      <c r="AY175" s="227" t="s">
        <v>215</v>
      </c>
    </row>
    <row r="176" spans="1:65" s="2" customFormat="1" ht="24.2" customHeight="1">
      <c r="A176" s="35"/>
      <c r="B176" s="36"/>
      <c r="C176" s="193" t="s">
        <v>319</v>
      </c>
      <c r="D176" s="193" t="s">
        <v>217</v>
      </c>
      <c r="E176" s="194" t="s">
        <v>1024</v>
      </c>
      <c r="F176" s="195" t="s">
        <v>1025</v>
      </c>
      <c r="G176" s="196" t="s">
        <v>230</v>
      </c>
      <c r="H176" s="197">
        <v>207.258</v>
      </c>
      <c r="I176" s="198"/>
      <c r="J176" s="199">
        <f>ROUND(I176*H176,2)</f>
        <v>0</v>
      </c>
      <c r="K176" s="195" t="s">
        <v>231</v>
      </c>
      <c r="L176" s="40"/>
      <c r="M176" s="200" t="s">
        <v>1</v>
      </c>
      <c r="N176" s="201" t="s">
        <v>42</v>
      </c>
      <c r="O176" s="72"/>
      <c r="P176" s="202">
        <f>O176*H176</f>
        <v>0</v>
      </c>
      <c r="Q176" s="202">
        <v>0</v>
      </c>
      <c r="R176" s="202">
        <f>Q176*H176</f>
        <v>0</v>
      </c>
      <c r="S176" s="202">
        <v>0</v>
      </c>
      <c r="T176" s="20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4" t="s">
        <v>222</v>
      </c>
      <c r="AT176" s="204" t="s">
        <v>217</v>
      </c>
      <c r="AU176" s="204" t="s">
        <v>86</v>
      </c>
      <c r="AY176" s="18" t="s">
        <v>215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18" t="s">
        <v>84</v>
      </c>
      <c r="BK176" s="205">
        <f>ROUND(I176*H176,2)</f>
        <v>0</v>
      </c>
      <c r="BL176" s="18" t="s">
        <v>222</v>
      </c>
      <c r="BM176" s="204" t="s">
        <v>1026</v>
      </c>
    </row>
    <row r="177" spans="2:51" s="13" customFormat="1" ht="11.25">
      <c r="B177" s="206"/>
      <c r="C177" s="207"/>
      <c r="D177" s="208" t="s">
        <v>224</v>
      </c>
      <c r="E177" s="209" t="s">
        <v>1</v>
      </c>
      <c r="F177" s="210" t="s">
        <v>1022</v>
      </c>
      <c r="G177" s="207"/>
      <c r="H177" s="209" t="s">
        <v>1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224</v>
      </c>
      <c r="AU177" s="216" t="s">
        <v>86</v>
      </c>
      <c r="AV177" s="13" t="s">
        <v>84</v>
      </c>
      <c r="AW177" s="13" t="s">
        <v>32</v>
      </c>
      <c r="AX177" s="13" t="s">
        <v>77</v>
      </c>
      <c r="AY177" s="216" t="s">
        <v>215</v>
      </c>
    </row>
    <row r="178" spans="2:51" s="14" customFormat="1" ht="11.25">
      <c r="B178" s="217"/>
      <c r="C178" s="218"/>
      <c r="D178" s="208" t="s">
        <v>224</v>
      </c>
      <c r="E178" s="219" t="s">
        <v>1</v>
      </c>
      <c r="F178" s="220" t="s">
        <v>1027</v>
      </c>
      <c r="G178" s="218"/>
      <c r="H178" s="221">
        <v>207.258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224</v>
      </c>
      <c r="AU178" s="227" t="s">
        <v>86</v>
      </c>
      <c r="AV178" s="14" t="s">
        <v>86</v>
      </c>
      <c r="AW178" s="14" t="s">
        <v>32</v>
      </c>
      <c r="AX178" s="14" t="s">
        <v>84</v>
      </c>
      <c r="AY178" s="227" t="s">
        <v>215</v>
      </c>
    </row>
    <row r="179" spans="1:65" s="2" customFormat="1" ht="33" customHeight="1">
      <c r="A179" s="35"/>
      <c r="B179" s="36"/>
      <c r="C179" s="193" t="s">
        <v>321</v>
      </c>
      <c r="D179" s="193" t="s">
        <v>217</v>
      </c>
      <c r="E179" s="194" t="s">
        <v>1028</v>
      </c>
      <c r="F179" s="195" t="s">
        <v>1029</v>
      </c>
      <c r="G179" s="196" t="s">
        <v>230</v>
      </c>
      <c r="H179" s="197">
        <v>37.96</v>
      </c>
      <c r="I179" s="198"/>
      <c r="J179" s="199">
        <f>ROUND(I179*H179,2)</f>
        <v>0</v>
      </c>
      <c r="K179" s="195" t="s">
        <v>221</v>
      </c>
      <c r="L179" s="40"/>
      <c r="M179" s="200" t="s">
        <v>1</v>
      </c>
      <c r="N179" s="201" t="s">
        <v>42</v>
      </c>
      <c r="O179" s="72"/>
      <c r="P179" s="202">
        <f>O179*H179</f>
        <v>0</v>
      </c>
      <c r="Q179" s="202">
        <v>0</v>
      </c>
      <c r="R179" s="202">
        <f>Q179*H179</f>
        <v>0</v>
      </c>
      <c r="S179" s="202">
        <v>0</v>
      </c>
      <c r="T179" s="20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4" t="s">
        <v>222</v>
      </c>
      <c r="AT179" s="204" t="s">
        <v>217</v>
      </c>
      <c r="AU179" s="204" t="s">
        <v>86</v>
      </c>
      <c r="AY179" s="18" t="s">
        <v>215</v>
      </c>
      <c r="BE179" s="205">
        <f>IF(N179="základní",J179,0)</f>
        <v>0</v>
      </c>
      <c r="BF179" s="205">
        <f>IF(N179="snížená",J179,0)</f>
        <v>0</v>
      </c>
      <c r="BG179" s="205">
        <f>IF(N179="zákl. přenesená",J179,0)</f>
        <v>0</v>
      </c>
      <c r="BH179" s="205">
        <f>IF(N179="sníž. přenesená",J179,0)</f>
        <v>0</v>
      </c>
      <c r="BI179" s="205">
        <f>IF(N179="nulová",J179,0)</f>
        <v>0</v>
      </c>
      <c r="BJ179" s="18" t="s">
        <v>84</v>
      </c>
      <c r="BK179" s="205">
        <f>ROUND(I179*H179,2)</f>
        <v>0</v>
      </c>
      <c r="BL179" s="18" t="s">
        <v>222</v>
      </c>
      <c r="BM179" s="204" t="s">
        <v>1030</v>
      </c>
    </row>
    <row r="180" spans="2:51" s="14" customFormat="1" ht="11.25">
      <c r="B180" s="217"/>
      <c r="C180" s="218"/>
      <c r="D180" s="208" t="s">
        <v>224</v>
      </c>
      <c r="E180" s="219" t="s">
        <v>1</v>
      </c>
      <c r="F180" s="220" t="s">
        <v>1031</v>
      </c>
      <c r="G180" s="218"/>
      <c r="H180" s="221">
        <v>37.96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224</v>
      </c>
      <c r="AU180" s="227" t="s">
        <v>86</v>
      </c>
      <c r="AV180" s="14" t="s">
        <v>86</v>
      </c>
      <c r="AW180" s="14" t="s">
        <v>32</v>
      </c>
      <c r="AX180" s="14" t="s">
        <v>84</v>
      </c>
      <c r="AY180" s="227" t="s">
        <v>215</v>
      </c>
    </row>
    <row r="181" spans="1:65" s="2" customFormat="1" ht="33" customHeight="1">
      <c r="A181" s="35"/>
      <c r="B181" s="36"/>
      <c r="C181" s="193" t="s">
        <v>324</v>
      </c>
      <c r="D181" s="193" t="s">
        <v>217</v>
      </c>
      <c r="E181" s="194" t="s">
        <v>1032</v>
      </c>
      <c r="F181" s="195" t="s">
        <v>1033</v>
      </c>
      <c r="G181" s="196" t="s">
        <v>230</v>
      </c>
      <c r="H181" s="197">
        <v>37.96</v>
      </c>
      <c r="I181" s="198"/>
      <c r="J181" s="199">
        <f>ROUND(I181*H181,2)</f>
        <v>0</v>
      </c>
      <c r="K181" s="195" t="s">
        <v>231</v>
      </c>
      <c r="L181" s="40"/>
      <c r="M181" s="200" t="s">
        <v>1</v>
      </c>
      <c r="N181" s="201" t="s">
        <v>42</v>
      </c>
      <c r="O181" s="72"/>
      <c r="P181" s="202">
        <f>O181*H181</f>
        <v>0</v>
      </c>
      <c r="Q181" s="202">
        <v>0</v>
      </c>
      <c r="R181" s="202">
        <f>Q181*H181</f>
        <v>0</v>
      </c>
      <c r="S181" s="202">
        <v>0</v>
      </c>
      <c r="T181" s="20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4" t="s">
        <v>222</v>
      </c>
      <c r="AT181" s="204" t="s">
        <v>217</v>
      </c>
      <c r="AU181" s="204" t="s">
        <v>86</v>
      </c>
      <c r="AY181" s="18" t="s">
        <v>215</v>
      </c>
      <c r="BE181" s="205">
        <f>IF(N181="základní",J181,0)</f>
        <v>0</v>
      </c>
      <c r="BF181" s="205">
        <f>IF(N181="snížená",J181,0)</f>
        <v>0</v>
      </c>
      <c r="BG181" s="205">
        <f>IF(N181="zákl. přenesená",J181,0)</f>
        <v>0</v>
      </c>
      <c r="BH181" s="205">
        <f>IF(N181="sníž. přenesená",J181,0)</f>
        <v>0</v>
      </c>
      <c r="BI181" s="205">
        <f>IF(N181="nulová",J181,0)</f>
        <v>0</v>
      </c>
      <c r="BJ181" s="18" t="s">
        <v>84</v>
      </c>
      <c r="BK181" s="205">
        <f>ROUND(I181*H181,2)</f>
        <v>0</v>
      </c>
      <c r="BL181" s="18" t="s">
        <v>222</v>
      </c>
      <c r="BM181" s="204" t="s">
        <v>1034</v>
      </c>
    </row>
    <row r="182" spans="2:51" s="14" customFormat="1" ht="11.25">
      <c r="B182" s="217"/>
      <c r="C182" s="218"/>
      <c r="D182" s="208" t="s">
        <v>224</v>
      </c>
      <c r="E182" s="219" t="s">
        <v>1</v>
      </c>
      <c r="F182" s="220" t="s">
        <v>1035</v>
      </c>
      <c r="G182" s="218"/>
      <c r="H182" s="221">
        <v>37.96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224</v>
      </c>
      <c r="AU182" s="227" t="s">
        <v>86</v>
      </c>
      <c r="AV182" s="14" t="s">
        <v>86</v>
      </c>
      <c r="AW182" s="14" t="s">
        <v>32</v>
      </c>
      <c r="AX182" s="14" t="s">
        <v>84</v>
      </c>
      <c r="AY182" s="227" t="s">
        <v>215</v>
      </c>
    </row>
    <row r="183" spans="1:65" s="2" customFormat="1" ht="44.25" customHeight="1">
      <c r="A183" s="35"/>
      <c r="B183" s="36"/>
      <c r="C183" s="193" t="s">
        <v>328</v>
      </c>
      <c r="D183" s="193" t="s">
        <v>217</v>
      </c>
      <c r="E183" s="194" t="s">
        <v>1036</v>
      </c>
      <c r="F183" s="195" t="s">
        <v>1037</v>
      </c>
      <c r="G183" s="196" t="s">
        <v>230</v>
      </c>
      <c r="H183" s="197">
        <v>37.96</v>
      </c>
      <c r="I183" s="198"/>
      <c r="J183" s="199">
        <f>ROUND(I183*H183,2)</f>
        <v>0</v>
      </c>
      <c r="K183" s="195" t="s">
        <v>221</v>
      </c>
      <c r="L183" s="40"/>
      <c r="M183" s="200" t="s">
        <v>1</v>
      </c>
      <c r="N183" s="201" t="s">
        <v>42</v>
      </c>
      <c r="O183" s="72"/>
      <c r="P183" s="202">
        <f>O183*H183</f>
        <v>0</v>
      </c>
      <c r="Q183" s="202">
        <v>0</v>
      </c>
      <c r="R183" s="202">
        <f>Q183*H183</f>
        <v>0</v>
      </c>
      <c r="S183" s="202">
        <v>0</v>
      </c>
      <c r="T183" s="20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4" t="s">
        <v>222</v>
      </c>
      <c r="AT183" s="204" t="s">
        <v>217</v>
      </c>
      <c r="AU183" s="204" t="s">
        <v>86</v>
      </c>
      <c r="AY183" s="18" t="s">
        <v>215</v>
      </c>
      <c r="BE183" s="205">
        <f>IF(N183="základní",J183,0)</f>
        <v>0</v>
      </c>
      <c r="BF183" s="205">
        <f>IF(N183="snížená",J183,0)</f>
        <v>0</v>
      </c>
      <c r="BG183" s="205">
        <f>IF(N183="zákl. přenesená",J183,0)</f>
        <v>0</v>
      </c>
      <c r="BH183" s="205">
        <f>IF(N183="sníž. přenesená",J183,0)</f>
        <v>0</v>
      </c>
      <c r="BI183" s="205">
        <f>IF(N183="nulová",J183,0)</f>
        <v>0</v>
      </c>
      <c r="BJ183" s="18" t="s">
        <v>84</v>
      </c>
      <c r="BK183" s="205">
        <f>ROUND(I183*H183,2)</f>
        <v>0</v>
      </c>
      <c r="BL183" s="18" t="s">
        <v>222</v>
      </c>
      <c r="BM183" s="204" t="s">
        <v>1038</v>
      </c>
    </row>
    <row r="184" spans="2:51" s="14" customFormat="1" ht="11.25">
      <c r="B184" s="217"/>
      <c r="C184" s="218"/>
      <c r="D184" s="208" t="s">
        <v>224</v>
      </c>
      <c r="E184" s="219" t="s">
        <v>1</v>
      </c>
      <c r="F184" s="220" t="s">
        <v>1035</v>
      </c>
      <c r="G184" s="218"/>
      <c r="H184" s="221">
        <v>37.96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224</v>
      </c>
      <c r="AU184" s="227" t="s">
        <v>86</v>
      </c>
      <c r="AV184" s="14" t="s">
        <v>86</v>
      </c>
      <c r="AW184" s="14" t="s">
        <v>32</v>
      </c>
      <c r="AX184" s="14" t="s">
        <v>84</v>
      </c>
      <c r="AY184" s="227" t="s">
        <v>215</v>
      </c>
    </row>
    <row r="185" spans="2:63" s="12" customFormat="1" ht="22.9" customHeight="1">
      <c r="B185" s="177"/>
      <c r="C185" s="178"/>
      <c r="D185" s="179" t="s">
        <v>76</v>
      </c>
      <c r="E185" s="191" t="s">
        <v>279</v>
      </c>
      <c r="F185" s="191" t="s">
        <v>1039</v>
      </c>
      <c r="G185" s="178"/>
      <c r="H185" s="178"/>
      <c r="I185" s="181"/>
      <c r="J185" s="192">
        <f>BK185</f>
        <v>0</v>
      </c>
      <c r="K185" s="178"/>
      <c r="L185" s="183"/>
      <c r="M185" s="184"/>
      <c r="N185" s="185"/>
      <c r="O185" s="185"/>
      <c r="P185" s="186">
        <f>SUM(P186:P237)</f>
        <v>0</v>
      </c>
      <c r="Q185" s="185"/>
      <c r="R185" s="186">
        <f>SUM(R186:R237)</f>
        <v>0.25864528</v>
      </c>
      <c r="S185" s="185"/>
      <c r="T185" s="187">
        <f>SUM(T186:T237)</f>
        <v>625.0816140000001</v>
      </c>
      <c r="AR185" s="188" t="s">
        <v>84</v>
      </c>
      <c r="AT185" s="189" t="s">
        <v>76</v>
      </c>
      <c r="AU185" s="189" t="s">
        <v>84</v>
      </c>
      <c r="AY185" s="188" t="s">
        <v>215</v>
      </c>
      <c r="BK185" s="190">
        <f>SUM(BK186:BK237)</f>
        <v>0</v>
      </c>
    </row>
    <row r="186" spans="1:65" s="2" customFormat="1" ht="24.2" customHeight="1">
      <c r="A186" s="35"/>
      <c r="B186" s="36"/>
      <c r="C186" s="193" t="s">
        <v>337</v>
      </c>
      <c r="D186" s="193" t="s">
        <v>217</v>
      </c>
      <c r="E186" s="194" t="s">
        <v>1040</v>
      </c>
      <c r="F186" s="195" t="s">
        <v>1041</v>
      </c>
      <c r="G186" s="196" t="s">
        <v>230</v>
      </c>
      <c r="H186" s="197">
        <v>6.24</v>
      </c>
      <c r="I186" s="198"/>
      <c r="J186" s="199">
        <f>ROUND(I186*H186,2)</f>
        <v>0</v>
      </c>
      <c r="K186" s="195" t="s">
        <v>231</v>
      </c>
      <c r="L186" s="40"/>
      <c r="M186" s="200" t="s">
        <v>1</v>
      </c>
      <c r="N186" s="201" t="s">
        <v>42</v>
      </c>
      <c r="O186" s="72"/>
      <c r="P186" s="202">
        <f>O186*H186</f>
        <v>0</v>
      </c>
      <c r="Q186" s="202">
        <v>0</v>
      </c>
      <c r="R186" s="202">
        <f>Q186*H186</f>
        <v>0</v>
      </c>
      <c r="S186" s="202">
        <v>0.26</v>
      </c>
      <c r="T186" s="203">
        <f>S186*H186</f>
        <v>1.6224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4" t="s">
        <v>222</v>
      </c>
      <c r="AT186" s="204" t="s">
        <v>217</v>
      </c>
      <c r="AU186" s="204" t="s">
        <v>86</v>
      </c>
      <c r="AY186" s="18" t="s">
        <v>215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18" t="s">
        <v>84</v>
      </c>
      <c r="BK186" s="205">
        <f>ROUND(I186*H186,2)</f>
        <v>0</v>
      </c>
      <c r="BL186" s="18" t="s">
        <v>222</v>
      </c>
      <c r="BM186" s="204" t="s">
        <v>1042</v>
      </c>
    </row>
    <row r="187" spans="2:51" s="14" customFormat="1" ht="11.25">
      <c r="B187" s="217"/>
      <c r="C187" s="218"/>
      <c r="D187" s="208" t="s">
        <v>224</v>
      </c>
      <c r="E187" s="219" t="s">
        <v>1</v>
      </c>
      <c r="F187" s="220" t="s">
        <v>1043</v>
      </c>
      <c r="G187" s="218"/>
      <c r="H187" s="221">
        <v>6.24</v>
      </c>
      <c r="I187" s="222"/>
      <c r="J187" s="218"/>
      <c r="K187" s="218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224</v>
      </c>
      <c r="AU187" s="227" t="s">
        <v>86</v>
      </c>
      <c r="AV187" s="14" t="s">
        <v>86</v>
      </c>
      <c r="AW187" s="14" t="s">
        <v>32</v>
      </c>
      <c r="AX187" s="14" t="s">
        <v>84</v>
      </c>
      <c r="AY187" s="227" t="s">
        <v>215</v>
      </c>
    </row>
    <row r="188" spans="1:65" s="2" customFormat="1" ht="24.2" customHeight="1">
      <c r="A188" s="35"/>
      <c r="B188" s="36"/>
      <c r="C188" s="193" t="s">
        <v>343</v>
      </c>
      <c r="D188" s="193" t="s">
        <v>217</v>
      </c>
      <c r="E188" s="194" t="s">
        <v>1044</v>
      </c>
      <c r="F188" s="195" t="s">
        <v>1045</v>
      </c>
      <c r="G188" s="196" t="s">
        <v>230</v>
      </c>
      <c r="H188" s="197">
        <v>28.9</v>
      </c>
      <c r="I188" s="198"/>
      <c r="J188" s="199">
        <f>ROUND(I188*H188,2)</f>
        <v>0</v>
      </c>
      <c r="K188" s="195" t="s">
        <v>231</v>
      </c>
      <c r="L188" s="40"/>
      <c r="M188" s="200" t="s">
        <v>1</v>
      </c>
      <c r="N188" s="201" t="s">
        <v>42</v>
      </c>
      <c r="O188" s="72"/>
      <c r="P188" s="202">
        <f>O188*H188</f>
        <v>0</v>
      </c>
      <c r="Q188" s="202">
        <v>0</v>
      </c>
      <c r="R188" s="202">
        <f>Q188*H188</f>
        <v>0</v>
      </c>
      <c r="S188" s="202">
        <v>0.32</v>
      </c>
      <c r="T188" s="203">
        <f>S188*H188</f>
        <v>9.248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4" t="s">
        <v>222</v>
      </c>
      <c r="AT188" s="204" t="s">
        <v>217</v>
      </c>
      <c r="AU188" s="204" t="s">
        <v>86</v>
      </c>
      <c r="AY188" s="18" t="s">
        <v>215</v>
      </c>
      <c r="BE188" s="205">
        <f>IF(N188="základní",J188,0)</f>
        <v>0</v>
      </c>
      <c r="BF188" s="205">
        <f>IF(N188="snížená",J188,0)</f>
        <v>0</v>
      </c>
      <c r="BG188" s="205">
        <f>IF(N188="zákl. přenesená",J188,0)</f>
        <v>0</v>
      </c>
      <c r="BH188" s="205">
        <f>IF(N188="sníž. přenesená",J188,0)</f>
        <v>0</v>
      </c>
      <c r="BI188" s="205">
        <f>IF(N188="nulová",J188,0)</f>
        <v>0</v>
      </c>
      <c r="BJ188" s="18" t="s">
        <v>84</v>
      </c>
      <c r="BK188" s="205">
        <f>ROUND(I188*H188,2)</f>
        <v>0</v>
      </c>
      <c r="BL188" s="18" t="s">
        <v>222</v>
      </c>
      <c r="BM188" s="204" t="s">
        <v>1046</v>
      </c>
    </row>
    <row r="189" spans="2:51" s="14" customFormat="1" ht="11.25">
      <c r="B189" s="217"/>
      <c r="C189" s="218"/>
      <c r="D189" s="208" t="s">
        <v>224</v>
      </c>
      <c r="E189" s="219" t="s">
        <v>1</v>
      </c>
      <c r="F189" s="220" t="s">
        <v>1047</v>
      </c>
      <c r="G189" s="218"/>
      <c r="H189" s="221">
        <v>28.9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224</v>
      </c>
      <c r="AU189" s="227" t="s">
        <v>86</v>
      </c>
      <c r="AV189" s="14" t="s">
        <v>86</v>
      </c>
      <c r="AW189" s="14" t="s">
        <v>32</v>
      </c>
      <c r="AX189" s="14" t="s">
        <v>84</v>
      </c>
      <c r="AY189" s="227" t="s">
        <v>215</v>
      </c>
    </row>
    <row r="190" spans="1:65" s="2" customFormat="1" ht="24.2" customHeight="1">
      <c r="A190" s="35"/>
      <c r="B190" s="36"/>
      <c r="C190" s="193" t="s">
        <v>7</v>
      </c>
      <c r="D190" s="193" t="s">
        <v>217</v>
      </c>
      <c r="E190" s="194" t="s">
        <v>1048</v>
      </c>
      <c r="F190" s="195" t="s">
        <v>1049</v>
      </c>
      <c r="G190" s="196" t="s">
        <v>230</v>
      </c>
      <c r="H190" s="197">
        <v>2.69</v>
      </c>
      <c r="I190" s="198"/>
      <c r="J190" s="199">
        <f>ROUND(I190*H190,2)</f>
        <v>0</v>
      </c>
      <c r="K190" s="195" t="s">
        <v>221</v>
      </c>
      <c r="L190" s="40"/>
      <c r="M190" s="200" t="s">
        <v>1</v>
      </c>
      <c r="N190" s="201" t="s">
        <v>42</v>
      </c>
      <c r="O190" s="72"/>
      <c r="P190" s="202">
        <f>O190*H190</f>
        <v>0</v>
      </c>
      <c r="Q190" s="202">
        <v>0</v>
      </c>
      <c r="R190" s="202">
        <f>Q190*H190</f>
        <v>0</v>
      </c>
      <c r="S190" s="202">
        <v>0.098</v>
      </c>
      <c r="T190" s="203">
        <f>S190*H190</f>
        <v>0.26362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4" t="s">
        <v>222</v>
      </c>
      <c r="AT190" s="204" t="s">
        <v>217</v>
      </c>
      <c r="AU190" s="204" t="s">
        <v>86</v>
      </c>
      <c r="AY190" s="18" t="s">
        <v>215</v>
      </c>
      <c r="BE190" s="205">
        <f>IF(N190="základní",J190,0)</f>
        <v>0</v>
      </c>
      <c r="BF190" s="205">
        <f>IF(N190="snížená",J190,0)</f>
        <v>0</v>
      </c>
      <c r="BG190" s="205">
        <f>IF(N190="zákl. přenesená",J190,0)</f>
        <v>0</v>
      </c>
      <c r="BH190" s="205">
        <f>IF(N190="sníž. přenesená",J190,0)</f>
        <v>0</v>
      </c>
      <c r="BI190" s="205">
        <f>IF(N190="nulová",J190,0)</f>
        <v>0</v>
      </c>
      <c r="BJ190" s="18" t="s">
        <v>84</v>
      </c>
      <c r="BK190" s="205">
        <f>ROUND(I190*H190,2)</f>
        <v>0</v>
      </c>
      <c r="BL190" s="18" t="s">
        <v>222</v>
      </c>
      <c r="BM190" s="204" t="s">
        <v>1050</v>
      </c>
    </row>
    <row r="191" spans="2:51" s="14" customFormat="1" ht="11.25">
      <c r="B191" s="217"/>
      <c r="C191" s="218"/>
      <c r="D191" s="208" t="s">
        <v>224</v>
      </c>
      <c r="E191" s="219" t="s">
        <v>1</v>
      </c>
      <c r="F191" s="220" t="s">
        <v>1051</v>
      </c>
      <c r="G191" s="218"/>
      <c r="H191" s="221">
        <v>2.69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224</v>
      </c>
      <c r="AU191" s="227" t="s">
        <v>86</v>
      </c>
      <c r="AV191" s="14" t="s">
        <v>86</v>
      </c>
      <c r="AW191" s="14" t="s">
        <v>32</v>
      </c>
      <c r="AX191" s="14" t="s">
        <v>84</v>
      </c>
      <c r="AY191" s="227" t="s">
        <v>215</v>
      </c>
    </row>
    <row r="192" spans="1:65" s="2" customFormat="1" ht="33" customHeight="1">
      <c r="A192" s="35"/>
      <c r="B192" s="36"/>
      <c r="C192" s="193" t="s">
        <v>352</v>
      </c>
      <c r="D192" s="193" t="s">
        <v>217</v>
      </c>
      <c r="E192" s="194" t="s">
        <v>1052</v>
      </c>
      <c r="F192" s="195" t="s">
        <v>1053</v>
      </c>
      <c r="G192" s="196" t="s">
        <v>230</v>
      </c>
      <c r="H192" s="197">
        <v>2.69</v>
      </c>
      <c r="I192" s="198"/>
      <c r="J192" s="199">
        <f>ROUND(I192*H192,2)</f>
        <v>0</v>
      </c>
      <c r="K192" s="195" t="s">
        <v>231</v>
      </c>
      <c r="L192" s="40"/>
      <c r="M192" s="200" t="s">
        <v>1</v>
      </c>
      <c r="N192" s="201" t="s">
        <v>42</v>
      </c>
      <c r="O192" s="72"/>
      <c r="P192" s="202">
        <f>O192*H192</f>
        <v>0</v>
      </c>
      <c r="Q192" s="202">
        <v>0</v>
      </c>
      <c r="R192" s="202">
        <f>Q192*H192</f>
        <v>0</v>
      </c>
      <c r="S192" s="202">
        <v>0</v>
      </c>
      <c r="T192" s="20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4" t="s">
        <v>222</v>
      </c>
      <c r="AT192" s="204" t="s">
        <v>217</v>
      </c>
      <c r="AU192" s="204" t="s">
        <v>86</v>
      </c>
      <c r="AY192" s="18" t="s">
        <v>215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18" t="s">
        <v>84</v>
      </c>
      <c r="BK192" s="205">
        <f>ROUND(I192*H192,2)</f>
        <v>0</v>
      </c>
      <c r="BL192" s="18" t="s">
        <v>222</v>
      </c>
      <c r="BM192" s="204" t="s">
        <v>1054</v>
      </c>
    </row>
    <row r="193" spans="2:51" s="14" customFormat="1" ht="11.25">
      <c r="B193" s="217"/>
      <c r="C193" s="218"/>
      <c r="D193" s="208" t="s">
        <v>224</v>
      </c>
      <c r="E193" s="219" t="s">
        <v>1</v>
      </c>
      <c r="F193" s="220" t="s">
        <v>1051</v>
      </c>
      <c r="G193" s="218"/>
      <c r="H193" s="221">
        <v>2.69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224</v>
      </c>
      <c r="AU193" s="227" t="s">
        <v>86</v>
      </c>
      <c r="AV193" s="14" t="s">
        <v>86</v>
      </c>
      <c r="AW193" s="14" t="s">
        <v>32</v>
      </c>
      <c r="AX193" s="14" t="s">
        <v>84</v>
      </c>
      <c r="AY193" s="227" t="s">
        <v>215</v>
      </c>
    </row>
    <row r="194" spans="1:65" s="2" customFormat="1" ht="21.75" customHeight="1">
      <c r="A194" s="35"/>
      <c r="B194" s="36"/>
      <c r="C194" s="193" t="s">
        <v>362</v>
      </c>
      <c r="D194" s="193" t="s">
        <v>217</v>
      </c>
      <c r="E194" s="194" t="s">
        <v>218</v>
      </c>
      <c r="F194" s="195" t="s">
        <v>1055</v>
      </c>
      <c r="G194" s="196" t="s">
        <v>220</v>
      </c>
      <c r="H194" s="197">
        <v>8</v>
      </c>
      <c r="I194" s="198"/>
      <c r="J194" s="199">
        <f>ROUND(I194*H194,2)</f>
        <v>0</v>
      </c>
      <c r="K194" s="195" t="s">
        <v>221</v>
      </c>
      <c r="L194" s="40"/>
      <c r="M194" s="200" t="s">
        <v>1</v>
      </c>
      <c r="N194" s="201" t="s">
        <v>42</v>
      </c>
      <c r="O194" s="72"/>
      <c r="P194" s="202">
        <f>O194*H194</f>
        <v>0</v>
      </c>
      <c r="Q194" s="202">
        <v>0</v>
      </c>
      <c r="R194" s="202">
        <f>Q194*H194</f>
        <v>0</v>
      </c>
      <c r="S194" s="202">
        <v>0.091</v>
      </c>
      <c r="T194" s="203">
        <f>S194*H194</f>
        <v>0.728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4" t="s">
        <v>222</v>
      </c>
      <c r="AT194" s="204" t="s">
        <v>217</v>
      </c>
      <c r="AU194" s="204" t="s">
        <v>86</v>
      </c>
      <c r="AY194" s="18" t="s">
        <v>215</v>
      </c>
      <c r="BE194" s="205">
        <f>IF(N194="základní",J194,0)</f>
        <v>0</v>
      </c>
      <c r="BF194" s="205">
        <f>IF(N194="snížená",J194,0)</f>
        <v>0</v>
      </c>
      <c r="BG194" s="205">
        <f>IF(N194="zákl. přenesená",J194,0)</f>
        <v>0</v>
      </c>
      <c r="BH194" s="205">
        <f>IF(N194="sníž. přenesená",J194,0)</f>
        <v>0</v>
      </c>
      <c r="BI194" s="205">
        <f>IF(N194="nulová",J194,0)</f>
        <v>0</v>
      </c>
      <c r="BJ194" s="18" t="s">
        <v>84</v>
      </c>
      <c r="BK194" s="205">
        <f>ROUND(I194*H194,2)</f>
        <v>0</v>
      </c>
      <c r="BL194" s="18" t="s">
        <v>222</v>
      </c>
      <c r="BM194" s="204" t="s">
        <v>1056</v>
      </c>
    </row>
    <row r="195" spans="2:51" s="14" customFormat="1" ht="11.25">
      <c r="B195" s="217"/>
      <c r="C195" s="218"/>
      <c r="D195" s="208" t="s">
        <v>224</v>
      </c>
      <c r="E195" s="219" t="s">
        <v>1</v>
      </c>
      <c r="F195" s="220" t="s">
        <v>1057</v>
      </c>
      <c r="G195" s="218"/>
      <c r="H195" s="221">
        <v>8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224</v>
      </c>
      <c r="AU195" s="227" t="s">
        <v>86</v>
      </c>
      <c r="AV195" s="14" t="s">
        <v>86</v>
      </c>
      <c r="AW195" s="14" t="s">
        <v>32</v>
      </c>
      <c r="AX195" s="14" t="s">
        <v>77</v>
      </c>
      <c r="AY195" s="227" t="s">
        <v>215</v>
      </c>
    </row>
    <row r="196" spans="2:51" s="15" customFormat="1" ht="11.25">
      <c r="B196" s="228"/>
      <c r="C196" s="229"/>
      <c r="D196" s="208" t="s">
        <v>224</v>
      </c>
      <c r="E196" s="230" t="s">
        <v>965</v>
      </c>
      <c r="F196" s="231" t="s">
        <v>227</v>
      </c>
      <c r="G196" s="229"/>
      <c r="H196" s="232">
        <v>8</v>
      </c>
      <c r="I196" s="233"/>
      <c r="J196" s="229"/>
      <c r="K196" s="229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224</v>
      </c>
      <c r="AU196" s="238" t="s">
        <v>86</v>
      </c>
      <c r="AV196" s="15" t="s">
        <v>222</v>
      </c>
      <c r="AW196" s="15" t="s">
        <v>32</v>
      </c>
      <c r="AX196" s="15" t="s">
        <v>84</v>
      </c>
      <c r="AY196" s="238" t="s">
        <v>215</v>
      </c>
    </row>
    <row r="197" spans="1:65" s="2" customFormat="1" ht="33" customHeight="1">
      <c r="A197" s="35"/>
      <c r="B197" s="36"/>
      <c r="C197" s="193" t="s">
        <v>372</v>
      </c>
      <c r="D197" s="193" t="s">
        <v>217</v>
      </c>
      <c r="E197" s="194" t="s">
        <v>228</v>
      </c>
      <c r="F197" s="195" t="s">
        <v>229</v>
      </c>
      <c r="G197" s="196" t="s">
        <v>230</v>
      </c>
      <c r="H197" s="197">
        <v>0.888</v>
      </c>
      <c r="I197" s="198"/>
      <c r="J197" s="199">
        <f>ROUND(I197*H197,2)</f>
        <v>0</v>
      </c>
      <c r="K197" s="195" t="s">
        <v>231</v>
      </c>
      <c r="L197" s="40"/>
      <c r="M197" s="200" t="s">
        <v>1</v>
      </c>
      <c r="N197" s="201" t="s">
        <v>42</v>
      </c>
      <c r="O197" s="72"/>
      <c r="P197" s="202">
        <f>O197*H197</f>
        <v>0</v>
      </c>
      <c r="Q197" s="202">
        <v>0</v>
      </c>
      <c r="R197" s="202">
        <f>Q197*H197</f>
        <v>0</v>
      </c>
      <c r="S197" s="202">
        <v>0</v>
      </c>
      <c r="T197" s="20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4" t="s">
        <v>222</v>
      </c>
      <c r="AT197" s="204" t="s">
        <v>217</v>
      </c>
      <c r="AU197" s="204" t="s">
        <v>86</v>
      </c>
      <c r="AY197" s="18" t="s">
        <v>215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18" t="s">
        <v>84</v>
      </c>
      <c r="BK197" s="205">
        <f>ROUND(I197*H197,2)</f>
        <v>0</v>
      </c>
      <c r="BL197" s="18" t="s">
        <v>222</v>
      </c>
      <c r="BM197" s="204" t="s">
        <v>1058</v>
      </c>
    </row>
    <row r="198" spans="2:51" s="14" customFormat="1" ht="11.25">
      <c r="B198" s="217"/>
      <c r="C198" s="218"/>
      <c r="D198" s="208" t="s">
        <v>224</v>
      </c>
      <c r="E198" s="219" t="s">
        <v>1</v>
      </c>
      <c r="F198" s="220" t="s">
        <v>1059</v>
      </c>
      <c r="G198" s="218"/>
      <c r="H198" s="221">
        <v>0.888</v>
      </c>
      <c r="I198" s="222"/>
      <c r="J198" s="218"/>
      <c r="K198" s="218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224</v>
      </c>
      <c r="AU198" s="227" t="s">
        <v>86</v>
      </c>
      <c r="AV198" s="14" t="s">
        <v>86</v>
      </c>
      <c r="AW198" s="14" t="s">
        <v>32</v>
      </c>
      <c r="AX198" s="14" t="s">
        <v>84</v>
      </c>
      <c r="AY198" s="227" t="s">
        <v>215</v>
      </c>
    </row>
    <row r="199" spans="1:65" s="2" customFormat="1" ht="24.2" customHeight="1">
      <c r="A199" s="35"/>
      <c r="B199" s="36"/>
      <c r="C199" s="193" t="s">
        <v>378</v>
      </c>
      <c r="D199" s="193" t="s">
        <v>217</v>
      </c>
      <c r="E199" s="194" t="s">
        <v>1060</v>
      </c>
      <c r="F199" s="195" t="s">
        <v>1061</v>
      </c>
      <c r="G199" s="196" t="s">
        <v>230</v>
      </c>
      <c r="H199" s="197">
        <v>115.316</v>
      </c>
      <c r="I199" s="198"/>
      <c r="J199" s="199">
        <f>ROUND(I199*H199,2)</f>
        <v>0</v>
      </c>
      <c r="K199" s="195" t="s">
        <v>231</v>
      </c>
      <c r="L199" s="40"/>
      <c r="M199" s="200" t="s">
        <v>1</v>
      </c>
      <c r="N199" s="201" t="s">
        <v>42</v>
      </c>
      <c r="O199" s="72"/>
      <c r="P199" s="202">
        <f>O199*H199</f>
        <v>0</v>
      </c>
      <c r="Q199" s="202">
        <v>0</v>
      </c>
      <c r="R199" s="202">
        <f>Q199*H199</f>
        <v>0</v>
      </c>
      <c r="S199" s="202">
        <v>0.58</v>
      </c>
      <c r="T199" s="203">
        <f>S199*H199</f>
        <v>66.88328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4" t="s">
        <v>222</v>
      </c>
      <c r="AT199" s="204" t="s">
        <v>217</v>
      </c>
      <c r="AU199" s="204" t="s">
        <v>86</v>
      </c>
      <c r="AY199" s="18" t="s">
        <v>215</v>
      </c>
      <c r="BE199" s="205">
        <f>IF(N199="základní",J199,0)</f>
        <v>0</v>
      </c>
      <c r="BF199" s="205">
        <f>IF(N199="snížená",J199,0)</f>
        <v>0</v>
      </c>
      <c r="BG199" s="205">
        <f>IF(N199="zákl. přenesená",J199,0)</f>
        <v>0</v>
      </c>
      <c r="BH199" s="205">
        <f>IF(N199="sníž. přenesená",J199,0)</f>
        <v>0</v>
      </c>
      <c r="BI199" s="205">
        <f>IF(N199="nulová",J199,0)</f>
        <v>0</v>
      </c>
      <c r="BJ199" s="18" t="s">
        <v>84</v>
      </c>
      <c r="BK199" s="205">
        <f>ROUND(I199*H199,2)</f>
        <v>0</v>
      </c>
      <c r="BL199" s="18" t="s">
        <v>222</v>
      </c>
      <c r="BM199" s="204" t="s">
        <v>1062</v>
      </c>
    </row>
    <row r="200" spans="2:51" s="14" customFormat="1" ht="11.25">
      <c r="B200" s="217"/>
      <c r="C200" s="218"/>
      <c r="D200" s="208" t="s">
        <v>224</v>
      </c>
      <c r="E200" s="219" t="s">
        <v>1</v>
      </c>
      <c r="F200" s="220" t="s">
        <v>1063</v>
      </c>
      <c r="G200" s="218"/>
      <c r="H200" s="221">
        <v>115.316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224</v>
      </c>
      <c r="AU200" s="227" t="s">
        <v>86</v>
      </c>
      <c r="AV200" s="14" t="s">
        <v>86</v>
      </c>
      <c r="AW200" s="14" t="s">
        <v>32</v>
      </c>
      <c r="AX200" s="14" t="s">
        <v>84</v>
      </c>
      <c r="AY200" s="227" t="s">
        <v>215</v>
      </c>
    </row>
    <row r="201" spans="1:65" s="2" customFormat="1" ht="24.2" customHeight="1">
      <c r="A201" s="35"/>
      <c r="B201" s="36"/>
      <c r="C201" s="193" t="s">
        <v>384</v>
      </c>
      <c r="D201" s="193" t="s">
        <v>217</v>
      </c>
      <c r="E201" s="194" t="s">
        <v>1064</v>
      </c>
      <c r="F201" s="195" t="s">
        <v>1065</v>
      </c>
      <c r="G201" s="196" t="s">
        <v>230</v>
      </c>
      <c r="H201" s="197">
        <v>50.08</v>
      </c>
      <c r="I201" s="198"/>
      <c r="J201" s="199">
        <f>ROUND(I201*H201,2)</f>
        <v>0</v>
      </c>
      <c r="K201" s="195" t="s">
        <v>231</v>
      </c>
      <c r="L201" s="40"/>
      <c r="M201" s="200" t="s">
        <v>1</v>
      </c>
      <c r="N201" s="201" t="s">
        <v>42</v>
      </c>
      <c r="O201" s="72"/>
      <c r="P201" s="202">
        <f>O201*H201</f>
        <v>0</v>
      </c>
      <c r="Q201" s="202">
        <v>0</v>
      </c>
      <c r="R201" s="202">
        <f>Q201*H201</f>
        <v>0</v>
      </c>
      <c r="S201" s="202">
        <v>0.29</v>
      </c>
      <c r="T201" s="203">
        <f>S201*H201</f>
        <v>14.5232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4" t="s">
        <v>222</v>
      </c>
      <c r="AT201" s="204" t="s">
        <v>217</v>
      </c>
      <c r="AU201" s="204" t="s">
        <v>86</v>
      </c>
      <c r="AY201" s="18" t="s">
        <v>215</v>
      </c>
      <c r="BE201" s="205">
        <f>IF(N201="základní",J201,0)</f>
        <v>0</v>
      </c>
      <c r="BF201" s="205">
        <f>IF(N201="snížená",J201,0)</f>
        <v>0</v>
      </c>
      <c r="BG201" s="205">
        <f>IF(N201="zákl. přenesená",J201,0)</f>
        <v>0</v>
      </c>
      <c r="BH201" s="205">
        <f>IF(N201="sníž. přenesená",J201,0)</f>
        <v>0</v>
      </c>
      <c r="BI201" s="205">
        <f>IF(N201="nulová",J201,0)</f>
        <v>0</v>
      </c>
      <c r="BJ201" s="18" t="s">
        <v>84</v>
      </c>
      <c r="BK201" s="205">
        <f>ROUND(I201*H201,2)</f>
        <v>0</v>
      </c>
      <c r="BL201" s="18" t="s">
        <v>222</v>
      </c>
      <c r="BM201" s="204" t="s">
        <v>1066</v>
      </c>
    </row>
    <row r="202" spans="2:51" s="14" customFormat="1" ht="11.25">
      <c r="B202" s="217"/>
      <c r="C202" s="218"/>
      <c r="D202" s="208" t="s">
        <v>224</v>
      </c>
      <c r="E202" s="219" t="s">
        <v>1</v>
      </c>
      <c r="F202" s="220" t="s">
        <v>1067</v>
      </c>
      <c r="G202" s="218"/>
      <c r="H202" s="221">
        <v>12.25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224</v>
      </c>
      <c r="AU202" s="227" t="s">
        <v>86</v>
      </c>
      <c r="AV202" s="14" t="s">
        <v>86</v>
      </c>
      <c r="AW202" s="14" t="s">
        <v>32</v>
      </c>
      <c r="AX202" s="14" t="s">
        <v>77</v>
      </c>
      <c r="AY202" s="227" t="s">
        <v>215</v>
      </c>
    </row>
    <row r="203" spans="2:51" s="14" customFormat="1" ht="11.25">
      <c r="B203" s="217"/>
      <c r="C203" s="218"/>
      <c r="D203" s="208" t="s">
        <v>224</v>
      </c>
      <c r="E203" s="219" t="s">
        <v>1</v>
      </c>
      <c r="F203" s="220" t="s">
        <v>1068</v>
      </c>
      <c r="G203" s="218"/>
      <c r="H203" s="221">
        <v>6.24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224</v>
      </c>
      <c r="AU203" s="227" t="s">
        <v>86</v>
      </c>
      <c r="AV203" s="14" t="s">
        <v>86</v>
      </c>
      <c r="AW203" s="14" t="s">
        <v>32</v>
      </c>
      <c r="AX203" s="14" t="s">
        <v>77</v>
      </c>
      <c r="AY203" s="227" t="s">
        <v>215</v>
      </c>
    </row>
    <row r="204" spans="2:51" s="14" customFormat="1" ht="11.25">
      <c r="B204" s="217"/>
      <c r="C204" s="218"/>
      <c r="D204" s="208" t="s">
        <v>224</v>
      </c>
      <c r="E204" s="219" t="s">
        <v>1</v>
      </c>
      <c r="F204" s="220" t="s">
        <v>1069</v>
      </c>
      <c r="G204" s="218"/>
      <c r="H204" s="221">
        <v>31.59</v>
      </c>
      <c r="I204" s="222"/>
      <c r="J204" s="218"/>
      <c r="K204" s="218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224</v>
      </c>
      <c r="AU204" s="227" t="s">
        <v>86</v>
      </c>
      <c r="AV204" s="14" t="s">
        <v>86</v>
      </c>
      <c r="AW204" s="14" t="s">
        <v>32</v>
      </c>
      <c r="AX204" s="14" t="s">
        <v>77</v>
      </c>
      <c r="AY204" s="227" t="s">
        <v>215</v>
      </c>
    </row>
    <row r="205" spans="2:51" s="15" customFormat="1" ht="11.25">
      <c r="B205" s="228"/>
      <c r="C205" s="229"/>
      <c r="D205" s="208" t="s">
        <v>224</v>
      </c>
      <c r="E205" s="230" t="s">
        <v>1</v>
      </c>
      <c r="F205" s="231" t="s">
        <v>227</v>
      </c>
      <c r="G205" s="229"/>
      <c r="H205" s="232">
        <v>50.08</v>
      </c>
      <c r="I205" s="233"/>
      <c r="J205" s="229"/>
      <c r="K205" s="229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224</v>
      </c>
      <c r="AU205" s="238" t="s">
        <v>86</v>
      </c>
      <c r="AV205" s="15" t="s">
        <v>222</v>
      </c>
      <c r="AW205" s="15" t="s">
        <v>32</v>
      </c>
      <c r="AX205" s="15" t="s">
        <v>84</v>
      </c>
      <c r="AY205" s="238" t="s">
        <v>215</v>
      </c>
    </row>
    <row r="206" spans="1:65" s="2" customFormat="1" ht="24.2" customHeight="1">
      <c r="A206" s="35"/>
      <c r="B206" s="36"/>
      <c r="C206" s="193" t="s">
        <v>390</v>
      </c>
      <c r="D206" s="193" t="s">
        <v>217</v>
      </c>
      <c r="E206" s="194" t="s">
        <v>1070</v>
      </c>
      <c r="F206" s="195" t="s">
        <v>1071</v>
      </c>
      <c r="G206" s="196" t="s">
        <v>230</v>
      </c>
      <c r="H206" s="197">
        <v>31.59</v>
      </c>
      <c r="I206" s="198"/>
      <c r="J206" s="199">
        <f>ROUND(I206*H206,2)</f>
        <v>0</v>
      </c>
      <c r="K206" s="195" t="s">
        <v>231</v>
      </c>
      <c r="L206" s="40"/>
      <c r="M206" s="200" t="s">
        <v>1</v>
      </c>
      <c r="N206" s="201" t="s">
        <v>42</v>
      </c>
      <c r="O206" s="72"/>
      <c r="P206" s="202">
        <f>O206*H206</f>
        <v>0</v>
      </c>
      <c r="Q206" s="202">
        <v>0</v>
      </c>
      <c r="R206" s="202">
        <f>Q206*H206</f>
        <v>0</v>
      </c>
      <c r="S206" s="202">
        <v>0.625</v>
      </c>
      <c r="T206" s="203">
        <f>S206*H206</f>
        <v>19.74375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4" t="s">
        <v>222</v>
      </c>
      <c r="AT206" s="204" t="s">
        <v>217</v>
      </c>
      <c r="AU206" s="204" t="s">
        <v>86</v>
      </c>
      <c r="AY206" s="18" t="s">
        <v>215</v>
      </c>
      <c r="BE206" s="205">
        <f>IF(N206="základní",J206,0)</f>
        <v>0</v>
      </c>
      <c r="BF206" s="205">
        <f>IF(N206="snížená",J206,0)</f>
        <v>0</v>
      </c>
      <c r="BG206" s="205">
        <f>IF(N206="zákl. přenesená",J206,0)</f>
        <v>0</v>
      </c>
      <c r="BH206" s="205">
        <f>IF(N206="sníž. přenesená",J206,0)</f>
        <v>0</v>
      </c>
      <c r="BI206" s="205">
        <f>IF(N206="nulová",J206,0)</f>
        <v>0</v>
      </c>
      <c r="BJ206" s="18" t="s">
        <v>84</v>
      </c>
      <c r="BK206" s="205">
        <f>ROUND(I206*H206,2)</f>
        <v>0</v>
      </c>
      <c r="BL206" s="18" t="s">
        <v>222</v>
      </c>
      <c r="BM206" s="204" t="s">
        <v>1072</v>
      </c>
    </row>
    <row r="207" spans="2:51" s="14" customFormat="1" ht="11.25">
      <c r="B207" s="217"/>
      <c r="C207" s="218"/>
      <c r="D207" s="208" t="s">
        <v>224</v>
      </c>
      <c r="E207" s="219" t="s">
        <v>1</v>
      </c>
      <c r="F207" s="220" t="s">
        <v>1069</v>
      </c>
      <c r="G207" s="218"/>
      <c r="H207" s="221">
        <v>31.59</v>
      </c>
      <c r="I207" s="222"/>
      <c r="J207" s="218"/>
      <c r="K207" s="218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224</v>
      </c>
      <c r="AU207" s="227" t="s">
        <v>86</v>
      </c>
      <c r="AV207" s="14" t="s">
        <v>86</v>
      </c>
      <c r="AW207" s="14" t="s">
        <v>32</v>
      </c>
      <c r="AX207" s="14" t="s">
        <v>84</v>
      </c>
      <c r="AY207" s="227" t="s">
        <v>215</v>
      </c>
    </row>
    <row r="208" spans="1:65" s="2" customFormat="1" ht="21.75" customHeight="1">
      <c r="A208" s="35"/>
      <c r="B208" s="36"/>
      <c r="C208" s="193" t="s">
        <v>429</v>
      </c>
      <c r="D208" s="193" t="s">
        <v>217</v>
      </c>
      <c r="E208" s="194" t="s">
        <v>1073</v>
      </c>
      <c r="F208" s="195" t="s">
        <v>1074</v>
      </c>
      <c r="G208" s="196" t="s">
        <v>220</v>
      </c>
      <c r="H208" s="197">
        <v>31.8</v>
      </c>
      <c r="I208" s="198"/>
      <c r="J208" s="199">
        <f>ROUND(I208*H208,2)</f>
        <v>0</v>
      </c>
      <c r="K208" s="195" t="s">
        <v>231</v>
      </c>
      <c r="L208" s="40"/>
      <c r="M208" s="200" t="s">
        <v>1</v>
      </c>
      <c r="N208" s="201" t="s">
        <v>42</v>
      </c>
      <c r="O208" s="72"/>
      <c r="P208" s="202">
        <f>O208*H208</f>
        <v>0</v>
      </c>
      <c r="Q208" s="202">
        <v>8E-05</v>
      </c>
      <c r="R208" s="202">
        <f>Q208*H208</f>
        <v>0.0025440000000000003</v>
      </c>
      <c r="S208" s="202">
        <v>0</v>
      </c>
      <c r="T208" s="20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4" t="s">
        <v>222</v>
      </c>
      <c r="AT208" s="204" t="s">
        <v>217</v>
      </c>
      <c r="AU208" s="204" t="s">
        <v>86</v>
      </c>
      <c r="AY208" s="18" t="s">
        <v>215</v>
      </c>
      <c r="BE208" s="205">
        <f>IF(N208="základní",J208,0)</f>
        <v>0</v>
      </c>
      <c r="BF208" s="205">
        <f>IF(N208="snížená",J208,0)</f>
        <v>0</v>
      </c>
      <c r="BG208" s="205">
        <f>IF(N208="zákl. přenesená",J208,0)</f>
        <v>0</v>
      </c>
      <c r="BH208" s="205">
        <f>IF(N208="sníž. přenesená",J208,0)</f>
        <v>0</v>
      </c>
      <c r="BI208" s="205">
        <f>IF(N208="nulová",J208,0)</f>
        <v>0</v>
      </c>
      <c r="BJ208" s="18" t="s">
        <v>84</v>
      </c>
      <c r="BK208" s="205">
        <f>ROUND(I208*H208,2)</f>
        <v>0</v>
      </c>
      <c r="BL208" s="18" t="s">
        <v>222</v>
      </c>
      <c r="BM208" s="204" t="s">
        <v>1075</v>
      </c>
    </row>
    <row r="209" spans="2:51" s="14" customFormat="1" ht="11.25">
      <c r="B209" s="217"/>
      <c r="C209" s="218"/>
      <c r="D209" s="208" t="s">
        <v>224</v>
      </c>
      <c r="E209" s="219" t="s">
        <v>1</v>
      </c>
      <c r="F209" s="220" t="s">
        <v>1076</v>
      </c>
      <c r="G209" s="218"/>
      <c r="H209" s="221">
        <v>31.8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224</v>
      </c>
      <c r="AU209" s="227" t="s">
        <v>86</v>
      </c>
      <c r="AV209" s="14" t="s">
        <v>86</v>
      </c>
      <c r="AW209" s="14" t="s">
        <v>32</v>
      </c>
      <c r="AX209" s="14" t="s">
        <v>84</v>
      </c>
      <c r="AY209" s="227" t="s">
        <v>215</v>
      </c>
    </row>
    <row r="210" spans="1:65" s="2" customFormat="1" ht="21.75" customHeight="1">
      <c r="A210" s="35"/>
      <c r="B210" s="36"/>
      <c r="C210" s="193" t="s">
        <v>434</v>
      </c>
      <c r="D210" s="193" t="s">
        <v>217</v>
      </c>
      <c r="E210" s="194" t="s">
        <v>270</v>
      </c>
      <c r="F210" s="195" t="s">
        <v>271</v>
      </c>
      <c r="G210" s="196" t="s">
        <v>272</v>
      </c>
      <c r="H210" s="197">
        <v>113.012</v>
      </c>
      <c r="I210" s="198"/>
      <c r="J210" s="199">
        <f>ROUND(I210*H210,2)</f>
        <v>0</v>
      </c>
      <c r="K210" s="195" t="s">
        <v>231</v>
      </c>
      <c r="L210" s="40"/>
      <c r="M210" s="200" t="s">
        <v>1</v>
      </c>
      <c r="N210" s="201" t="s">
        <v>42</v>
      </c>
      <c r="O210" s="72"/>
      <c r="P210" s="202">
        <f>O210*H210</f>
        <v>0</v>
      </c>
      <c r="Q210" s="202">
        <v>0</v>
      </c>
      <c r="R210" s="202">
        <f>Q210*H210</f>
        <v>0</v>
      </c>
      <c r="S210" s="202">
        <v>0</v>
      </c>
      <c r="T210" s="20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4" t="s">
        <v>222</v>
      </c>
      <c r="AT210" s="204" t="s">
        <v>217</v>
      </c>
      <c r="AU210" s="204" t="s">
        <v>86</v>
      </c>
      <c r="AY210" s="18" t="s">
        <v>215</v>
      </c>
      <c r="BE210" s="205">
        <f>IF(N210="základní",J210,0)</f>
        <v>0</v>
      </c>
      <c r="BF210" s="205">
        <f>IF(N210="snížená",J210,0)</f>
        <v>0</v>
      </c>
      <c r="BG210" s="205">
        <f>IF(N210="zákl. přenesená",J210,0)</f>
        <v>0</v>
      </c>
      <c r="BH210" s="205">
        <f>IF(N210="sníž. přenesená",J210,0)</f>
        <v>0</v>
      </c>
      <c r="BI210" s="205">
        <f>IF(N210="nulová",J210,0)</f>
        <v>0</v>
      </c>
      <c r="BJ210" s="18" t="s">
        <v>84</v>
      </c>
      <c r="BK210" s="205">
        <f>ROUND(I210*H210,2)</f>
        <v>0</v>
      </c>
      <c r="BL210" s="18" t="s">
        <v>222</v>
      </c>
      <c r="BM210" s="204" t="s">
        <v>1077</v>
      </c>
    </row>
    <row r="211" spans="1:65" s="2" customFormat="1" ht="24.2" customHeight="1">
      <c r="A211" s="35"/>
      <c r="B211" s="36"/>
      <c r="C211" s="193" t="s">
        <v>439</v>
      </c>
      <c r="D211" s="193" t="s">
        <v>217</v>
      </c>
      <c r="E211" s="194" t="s">
        <v>275</v>
      </c>
      <c r="F211" s="195" t="s">
        <v>276</v>
      </c>
      <c r="G211" s="196" t="s">
        <v>272</v>
      </c>
      <c r="H211" s="197">
        <v>678.072</v>
      </c>
      <c r="I211" s="198"/>
      <c r="J211" s="199">
        <f>ROUND(I211*H211,2)</f>
        <v>0</v>
      </c>
      <c r="K211" s="195" t="s">
        <v>231</v>
      </c>
      <c r="L211" s="40"/>
      <c r="M211" s="200" t="s">
        <v>1</v>
      </c>
      <c r="N211" s="201" t="s">
        <v>42</v>
      </c>
      <c r="O211" s="72"/>
      <c r="P211" s="202">
        <f>O211*H211</f>
        <v>0</v>
      </c>
      <c r="Q211" s="202">
        <v>0</v>
      </c>
      <c r="R211" s="202">
        <f>Q211*H211</f>
        <v>0</v>
      </c>
      <c r="S211" s="202">
        <v>0</v>
      </c>
      <c r="T211" s="20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4" t="s">
        <v>222</v>
      </c>
      <c r="AT211" s="204" t="s">
        <v>217</v>
      </c>
      <c r="AU211" s="204" t="s">
        <v>86</v>
      </c>
      <c r="AY211" s="18" t="s">
        <v>215</v>
      </c>
      <c r="BE211" s="205">
        <f>IF(N211="základní",J211,0)</f>
        <v>0</v>
      </c>
      <c r="BF211" s="205">
        <f>IF(N211="snížená",J211,0)</f>
        <v>0</v>
      </c>
      <c r="BG211" s="205">
        <f>IF(N211="zákl. přenesená",J211,0)</f>
        <v>0</v>
      </c>
      <c r="BH211" s="205">
        <f>IF(N211="sníž. přenesená",J211,0)</f>
        <v>0</v>
      </c>
      <c r="BI211" s="205">
        <f>IF(N211="nulová",J211,0)</f>
        <v>0</v>
      </c>
      <c r="BJ211" s="18" t="s">
        <v>84</v>
      </c>
      <c r="BK211" s="205">
        <f>ROUND(I211*H211,2)</f>
        <v>0</v>
      </c>
      <c r="BL211" s="18" t="s">
        <v>222</v>
      </c>
      <c r="BM211" s="204" t="s">
        <v>1078</v>
      </c>
    </row>
    <row r="212" spans="2:51" s="14" customFormat="1" ht="11.25">
      <c r="B212" s="217"/>
      <c r="C212" s="218"/>
      <c r="D212" s="208" t="s">
        <v>224</v>
      </c>
      <c r="E212" s="218"/>
      <c r="F212" s="220" t="s">
        <v>1079</v>
      </c>
      <c r="G212" s="218"/>
      <c r="H212" s="221">
        <v>678.072</v>
      </c>
      <c r="I212" s="222"/>
      <c r="J212" s="218"/>
      <c r="K212" s="218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224</v>
      </c>
      <c r="AU212" s="227" t="s">
        <v>86</v>
      </c>
      <c r="AV212" s="14" t="s">
        <v>86</v>
      </c>
      <c r="AW212" s="14" t="s">
        <v>4</v>
      </c>
      <c r="AX212" s="14" t="s">
        <v>84</v>
      </c>
      <c r="AY212" s="227" t="s">
        <v>215</v>
      </c>
    </row>
    <row r="213" spans="1:65" s="2" customFormat="1" ht="16.5" customHeight="1">
      <c r="A213" s="35"/>
      <c r="B213" s="36"/>
      <c r="C213" s="193" t="s">
        <v>468</v>
      </c>
      <c r="D213" s="193" t="s">
        <v>217</v>
      </c>
      <c r="E213" s="194" t="s">
        <v>280</v>
      </c>
      <c r="F213" s="195" t="s">
        <v>281</v>
      </c>
      <c r="G213" s="196" t="s">
        <v>272</v>
      </c>
      <c r="H213" s="197">
        <v>113.012</v>
      </c>
      <c r="I213" s="198"/>
      <c r="J213" s="199">
        <f>ROUND(I213*H213,2)</f>
        <v>0</v>
      </c>
      <c r="K213" s="195" t="s">
        <v>221</v>
      </c>
      <c r="L213" s="40"/>
      <c r="M213" s="200" t="s">
        <v>1</v>
      </c>
      <c r="N213" s="201" t="s">
        <v>42</v>
      </c>
      <c r="O213" s="72"/>
      <c r="P213" s="202">
        <f>O213*H213</f>
        <v>0</v>
      </c>
      <c r="Q213" s="202">
        <v>0</v>
      </c>
      <c r="R213" s="202">
        <f>Q213*H213</f>
        <v>0</v>
      </c>
      <c r="S213" s="202">
        <v>0</v>
      </c>
      <c r="T213" s="20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4" t="s">
        <v>222</v>
      </c>
      <c r="AT213" s="204" t="s">
        <v>217</v>
      </c>
      <c r="AU213" s="204" t="s">
        <v>86</v>
      </c>
      <c r="AY213" s="18" t="s">
        <v>215</v>
      </c>
      <c r="BE213" s="205">
        <f>IF(N213="základní",J213,0)</f>
        <v>0</v>
      </c>
      <c r="BF213" s="205">
        <f>IF(N213="snížená",J213,0)</f>
        <v>0</v>
      </c>
      <c r="BG213" s="205">
        <f>IF(N213="zákl. přenesená",J213,0)</f>
        <v>0</v>
      </c>
      <c r="BH213" s="205">
        <f>IF(N213="sníž. přenesená",J213,0)</f>
        <v>0</v>
      </c>
      <c r="BI213" s="205">
        <f>IF(N213="nulová",J213,0)</f>
        <v>0</v>
      </c>
      <c r="BJ213" s="18" t="s">
        <v>84</v>
      </c>
      <c r="BK213" s="205">
        <f>ROUND(I213*H213,2)</f>
        <v>0</v>
      </c>
      <c r="BL213" s="18" t="s">
        <v>222</v>
      </c>
      <c r="BM213" s="204" t="s">
        <v>1080</v>
      </c>
    </row>
    <row r="214" spans="1:65" s="2" customFormat="1" ht="24.2" customHeight="1">
      <c r="A214" s="35"/>
      <c r="B214" s="36"/>
      <c r="C214" s="193" t="s">
        <v>472</v>
      </c>
      <c r="D214" s="193" t="s">
        <v>217</v>
      </c>
      <c r="E214" s="194" t="s">
        <v>1081</v>
      </c>
      <c r="F214" s="195" t="s">
        <v>1082</v>
      </c>
      <c r="G214" s="196" t="s">
        <v>230</v>
      </c>
      <c r="H214" s="197">
        <v>2768.662</v>
      </c>
      <c r="I214" s="198"/>
      <c r="J214" s="199">
        <f>ROUND(I214*H214,2)</f>
        <v>0</v>
      </c>
      <c r="K214" s="195" t="s">
        <v>231</v>
      </c>
      <c r="L214" s="40"/>
      <c r="M214" s="200" t="s">
        <v>1</v>
      </c>
      <c r="N214" s="201" t="s">
        <v>42</v>
      </c>
      <c r="O214" s="72"/>
      <c r="P214" s="202">
        <f>O214*H214</f>
        <v>0</v>
      </c>
      <c r="Q214" s="202">
        <v>7E-05</v>
      </c>
      <c r="R214" s="202">
        <f>Q214*H214</f>
        <v>0.19380633999999997</v>
      </c>
      <c r="S214" s="202">
        <v>0.128</v>
      </c>
      <c r="T214" s="203">
        <f>S214*H214</f>
        <v>354.388736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4" t="s">
        <v>222</v>
      </c>
      <c r="AT214" s="204" t="s">
        <v>217</v>
      </c>
      <c r="AU214" s="204" t="s">
        <v>86</v>
      </c>
      <c r="AY214" s="18" t="s">
        <v>215</v>
      </c>
      <c r="BE214" s="205">
        <f>IF(N214="základní",J214,0)</f>
        <v>0</v>
      </c>
      <c r="BF214" s="205">
        <f>IF(N214="snížená",J214,0)</f>
        <v>0</v>
      </c>
      <c r="BG214" s="205">
        <f>IF(N214="zákl. přenesená",J214,0)</f>
        <v>0</v>
      </c>
      <c r="BH214" s="205">
        <f>IF(N214="sníž. přenesená",J214,0)</f>
        <v>0</v>
      </c>
      <c r="BI214" s="205">
        <f>IF(N214="nulová",J214,0)</f>
        <v>0</v>
      </c>
      <c r="BJ214" s="18" t="s">
        <v>84</v>
      </c>
      <c r="BK214" s="205">
        <f>ROUND(I214*H214,2)</f>
        <v>0</v>
      </c>
      <c r="BL214" s="18" t="s">
        <v>222</v>
      </c>
      <c r="BM214" s="204" t="s">
        <v>1083</v>
      </c>
    </row>
    <row r="215" spans="2:51" s="14" customFormat="1" ht="11.25">
      <c r="B215" s="217"/>
      <c r="C215" s="218"/>
      <c r="D215" s="208" t="s">
        <v>224</v>
      </c>
      <c r="E215" s="219" t="s">
        <v>1</v>
      </c>
      <c r="F215" s="220" t="s">
        <v>1084</v>
      </c>
      <c r="G215" s="218"/>
      <c r="H215" s="221">
        <v>2768.662</v>
      </c>
      <c r="I215" s="222"/>
      <c r="J215" s="218"/>
      <c r="K215" s="218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224</v>
      </c>
      <c r="AU215" s="227" t="s">
        <v>86</v>
      </c>
      <c r="AV215" s="14" t="s">
        <v>86</v>
      </c>
      <c r="AW215" s="14" t="s">
        <v>32</v>
      </c>
      <c r="AX215" s="14" t="s">
        <v>84</v>
      </c>
      <c r="AY215" s="227" t="s">
        <v>215</v>
      </c>
    </row>
    <row r="216" spans="1:65" s="2" customFormat="1" ht="24.2" customHeight="1">
      <c r="A216" s="35"/>
      <c r="B216" s="36"/>
      <c r="C216" s="193" t="s">
        <v>477</v>
      </c>
      <c r="D216" s="193" t="s">
        <v>217</v>
      </c>
      <c r="E216" s="194" t="s">
        <v>1085</v>
      </c>
      <c r="F216" s="195" t="s">
        <v>1086</v>
      </c>
      <c r="G216" s="196" t="s">
        <v>230</v>
      </c>
      <c r="H216" s="197">
        <v>692.166</v>
      </c>
      <c r="I216" s="198"/>
      <c r="J216" s="199">
        <f>ROUND(I216*H216,2)</f>
        <v>0</v>
      </c>
      <c r="K216" s="195" t="s">
        <v>231</v>
      </c>
      <c r="L216" s="40"/>
      <c r="M216" s="200" t="s">
        <v>1</v>
      </c>
      <c r="N216" s="201" t="s">
        <v>42</v>
      </c>
      <c r="O216" s="72"/>
      <c r="P216" s="202">
        <f>O216*H216</f>
        <v>0</v>
      </c>
      <c r="Q216" s="202">
        <v>9E-05</v>
      </c>
      <c r="R216" s="202">
        <f>Q216*H216</f>
        <v>0.06229494000000001</v>
      </c>
      <c r="S216" s="202">
        <v>0.128</v>
      </c>
      <c r="T216" s="203">
        <f>S216*H216</f>
        <v>88.59724800000001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4" t="s">
        <v>222</v>
      </c>
      <c r="AT216" s="204" t="s">
        <v>217</v>
      </c>
      <c r="AU216" s="204" t="s">
        <v>86</v>
      </c>
      <c r="AY216" s="18" t="s">
        <v>215</v>
      </c>
      <c r="BE216" s="205">
        <f>IF(N216="základní",J216,0)</f>
        <v>0</v>
      </c>
      <c r="BF216" s="205">
        <f>IF(N216="snížená",J216,0)</f>
        <v>0</v>
      </c>
      <c r="BG216" s="205">
        <f>IF(N216="zákl. přenesená",J216,0)</f>
        <v>0</v>
      </c>
      <c r="BH216" s="205">
        <f>IF(N216="sníž. přenesená",J216,0)</f>
        <v>0</v>
      </c>
      <c r="BI216" s="205">
        <f>IF(N216="nulová",J216,0)</f>
        <v>0</v>
      </c>
      <c r="BJ216" s="18" t="s">
        <v>84</v>
      </c>
      <c r="BK216" s="205">
        <f>ROUND(I216*H216,2)</f>
        <v>0</v>
      </c>
      <c r="BL216" s="18" t="s">
        <v>222</v>
      </c>
      <c r="BM216" s="204" t="s">
        <v>1087</v>
      </c>
    </row>
    <row r="217" spans="2:51" s="14" customFormat="1" ht="11.25">
      <c r="B217" s="217"/>
      <c r="C217" s="218"/>
      <c r="D217" s="208" t="s">
        <v>224</v>
      </c>
      <c r="E217" s="219" t="s">
        <v>1</v>
      </c>
      <c r="F217" s="220" t="s">
        <v>1088</v>
      </c>
      <c r="G217" s="218"/>
      <c r="H217" s="221">
        <v>692.166</v>
      </c>
      <c r="I217" s="222"/>
      <c r="J217" s="218"/>
      <c r="K217" s="218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224</v>
      </c>
      <c r="AU217" s="227" t="s">
        <v>86</v>
      </c>
      <c r="AV217" s="14" t="s">
        <v>86</v>
      </c>
      <c r="AW217" s="14" t="s">
        <v>32</v>
      </c>
      <c r="AX217" s="14" t="s">
        <v>84</v>
      </c>
      <c r="AY217" s="227" t="s">
        <v>215</v>
      </c>
    </row>
    <row r="218" spans="1:65" s="2" customFormat="1" ht="24.2" customHeight="1">
      <c r="A218" s="35"/>
      <c r="B218" s="36"/>
      <c r="C218" s="193" t="s">
        <v>481</v>
      </c>
      <c r="D218" s="193" t="s">
        <v>217</v>
      </c>
      <c r="E218" s="194" t="s">
        <v>1089</v>
      </c>
      <c r="F218" s="195" t="s">
        <v>1090</v>
      </c>
      <c r="G218" s="196" t="s">
        <v>230</v>
      </c>
      <c r="H218" s="197">
        <v>280.579</v>
      </c>
      <c r="I218" s="198"/>
      <c r="J218" s="199">
        <f>ROUND(I218*H218,2)</f>
        <v>0</v>
      </c>
      <c r="K218" s="195" t="s">
        <v>231</v>
      </c>
      <c r="L218" s="40"/>
      <c r="M218" s="200" t="s">
        <v>1</v>
      </c>
      <c r="N218" s="201" t="s">
        <v>42</v>
      </c>
      <c r="O218" s="72"/>
      <c r="P218" s="202">
        <f>O218*H218</f>
        <v>0</v>
      </c>
      <c r="Q218" s="202">
        <v>0</v>
      </c>
      <c r="R218" s="202">
        <f>Q218*H218</f>
        <v>0</v>
      </c>
      <c r="S218" s="202">
        <v>0.22</v>
      </c>
      <c r="T218" s="203">
        <f>S218*H218</f>
        <v>61.727380000000004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4" t="s">
        <v>222</v>
      </c>
      <c r="AT218" s="204" t="s">
        <v>217</v>
      </c>
      <c r="AU218" s="204" t="s">
        <v>86</v>
      </c>
      <c r="AY218" s="18" t="s">
        <v>215</v>
      </c>
      <c r="BE218" s="205">
        <f>IF(N218="základní",J218,0)</f>
        <v>0</v>
      </c>
      <c r="BF218" s="205">
        <f>IF(N218="snížená",J218,0)</f>
        <v>0</v>
      </c>
      <c r="BG218" s="205">
        <f>IF(N218="zákl. přenesená",J218,0)</f>
        <v>0</v>
      </c>
      <c r="BH218" s="205">
        <f>IF(N218="sníž. přenesená",J218,0)</f>
        <v>0</v>
      </c>
      <c r="BI218" s="205">
        <f>IF(N218="nulová",J218,0)</f>
        <v>0</v>
      </c>
      <c r="BJ218" s="18" t="s">
        <v>84</v>
      </c>
      <c r="BK218" s="205">
        <f>ROUND(I218*H218,2)</f>
        <v>0</v>
      </c>
      <c r="BL218" s="18" t="s">
        <v>222</v>
      </c>
      <c r="BM218" s="204" t="s">
        <v>1091</v>
      </c>
    </row>
    <row r="219" spans="2:51" s="14" customFormat="1" ht="11.25">
      <c r="B219" s="217"/>
      <c r="C219" s="218"/>
      <c r="D219" s="208" t="s">
        <v>224</v>
      </c>
      <c r="E219" s="219" t="s">
        <v>1</v>
      </c>
      <c r="F219" s="220" t="s">
        <v>1092</v>
      </c>
      <c r="G219" s="218"/>
      <c r="H219" s="221">
        <v>280.579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224</v>
      </c>
      <c r="AU219" s="227" t="s">
        <v>86</v>
      </c>
      <c r="AV219" s="14" t="s">
        <v>86</v>
      </c>
      <c r="AW219" s="14" t="s">
        <v>32</v>
      </c>
      <c r="AX219" s="14" t="s">
        <v>84</v>
      </c>
      <c r="AY219" s="227" t="s">
        <v>215</v>
      </c>
    </row>
    <row r="220" spans="1:65" s="2" customFormat="1" ht="21.75" customHeight="1">
      <c r="A220" s="35"/>
      <c r="B220" s="36"/>
      <c r="C220" s="193" t="s">
        <v>489</v>
      </c>
      <c r="D220" s="193" t="s">
        <v>217</v>
      </c>
      <c r="E220" s="194" t="s">
        <v>1093</v>
      </c>
      <c r="F220" s="195" t="s">
        <v>1094</v>
      </c>
      <c r="G220" s="196" t="s">
        <v>220</v>
      </c>
      <c r="H220" s="197">
        <v>626.066</v>
      </c>
      <c r="I220" s="198"/>
      <c r="J220" s="199">
        <f>ROUND(I220*H220,2)</f>
        <v>0</v>
      </c>
      <c r="K220" s="195" t="s">
        <v>231</v>
      </c>
      <c r="L220" s="40"/>
      <c r="M220" s="200" t="s">
        <v>1</v>
      </c>
      <c r="N220" s="201" t="s">
        <v>42</v>
      </c>
      <c r="O220" s="72"/>
      <c r="P220" s="202">
        <f>O220*H220</f>
        <v>0</v>
      </c>
      <c r="Q220" s="202">
        <v>0</v>
      </c>
      <c r="R220" s="202">
        <f>Q220*H220</f>
        <v>0</v>
      </c>
      <c r="S220" s="202">
        <v>0</v>
      </c>
      <c r="T220" s="20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4" t="s">
        <v>222</v>
      </c>
      <c r="AT220" s="204" t="s">
        <v>217</v>
      </c>
      <c r="AU220" s="204" t="s">
        <v>86</v>
      </c>
      <c r="AY220" s="18" t="s">
        <v>215</v>
      </c>
      <c r="BE220" s="205">
        <f>IF(N220="základní",J220,0)</f>
        <v>0</v>
      </c>
      <c r="BF220" s="205">
        <f>IF(N220="snížená",J220,0)</f>
        <v>0</v>
      </c>
      <c r="BG220" s="205">
        <f>IF(N220="zákl. přenesená",J220,0)</f>
        <v>0</v>
      </c>
      <c r="BH220" s="205">
        <f>IF(N220="sníž. přenesená",J220,0)</f>
        <v>0</v>
      </c>
      <c r="BI220" s="205">
        <f>IF(N220="nulová",J220,0)</f>
        <v>0</v>
      </c>
      <c r="BJ220" s="18" t="s">
        <v>84</v>
      </c>
      <c r="BK220" s="205">
        <f>ROUND(I220*H220,2)</f>
        <v>0</v>
      </c>
      <c r="BL220" s="18" t="s">
        <v>222</v>
      </c>
      <c r="BM220" s="204" t="s">
        <v>1095</v>
      </c>
    </row>
    <row r="221" spans="2:51" s="14" customFormat="1" ht="11.25">
      <c r="B221" s="217"/>
      <c r="C221" s="218"/>
      <c r="D221" s="208" t="s">
        <v>224</v>
      </c>
      <c r="E221" s="219" t="s">
        <v>1</v>
      </c>
      <c r="F221" s="220" t="s">
        <v>1096</v>
      </c>
      <c r="G221" s="218"/>
      <c r="H221" s="221">
        <v>626.066</v>
      </c>
      <c r="I221" s="222"/>
      <c r="J221" s="218"/>
      <c r="K221" s="218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224</v>
      </c>
      <c r="AU221" s="227" t="s">
        <v>86</v>
      </c>
      <c r="AV221" s="14" t="s">
        <v>86</v>
      </c>
      <c r="AW221" s="14" t="s">
        <v>32</v>
      </c>
      <c r="AX221" s="14" t="s">
        <v>84</v>
      </c>
      <c r="AY221" s="227" t="s">
        <v>215</v>
      </c>
    </row>
    <row r="222" spans="1:65" s="2" customFormat="1" ht="24.2" customHeight="1">
      <c r="A222" s="35"/>
      <c r="B222" s="36"/>
      <c r="C222" s="193" t="s">
        <v>494</v>
      </c>
      <c r="D222" s="193" t="s">
        <v>217</v>
      </c>
      <c r="E222" s="194" t="s">
        <v>1097</v>
      </c>
      <c r="F222" s="195" t="s">
        <v>1098</v>
      </c>
      <c r="G222" s="196" t="s">
        <v>230</v>
      </c>
      <c r="H222" s="197">
        <v>12.25</v>
      </c>
      <c r="I222" s="198"/>
      <c r="J222" s="199">
        <f>ROUND(I222*H222,2)</f>
        <v>0</v>
      </c>
      <c r="K222" s="195" t="s">
        <v>231</v>
      </c>
      <c r="L222" s="40"/>
      <c r="M222" s="200" t="s">
        <v>1</v>
      </c>
      <c r="N222" s="201" t="s">
        <v>42</v>
      </c>
      <c r="O222" s="72"/>
      <c r="P222" s="202">
        <f>O222*H222</f>
        <v>0</v>
      </c>
      <c r="Q222" s="202">
        <v>0</v>
      </c>
      <c r="R222" s="202">
        <f>Q222*H222</f>
        <v>0</v>
      </c>
      <c r="S222" s="202">
        <v>0.316</v>
      </c>
      <c r="T222" s="203">
        <f>S222*H222</f>
        <v>3.871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4" t="s">
        <v>222</v>
      </c>
      <c r="AT222" s="204" t="s">
        <v>217</v>
      </c>
      <c r="AU222" s="204" t="s">
        <v>86</v>
      </c>
      <c r="AY222" s="18" t="s">
        <v>215</v>
      </c>
      <c r="BE222" s="205">
        <f>IF(N222="základní",J222,0)</f>
        <v>0</v>
      </c>
      <c r="BF222" s="205">
        <f>IF(N222="snížená",J222,0)</f>
        <v>0</v>
      </c>
      <c r="BG222" s="205">
        <f>IF(N222="zákl. přenesená",J222,0)</f>
        <v>0</v>
      </c>
      <c r="BH222" s="205">
        <f>IF(N222="sníž. přenesená",J222,0)</f>
        <v>0</v>
      </c>
      <c r="BI222" s="205">
        <f>IF(N222="nulová",J222,0)</f>
        <v>0</v>
      </c>
      <c r="BJ222" s="18" t="s">
        <v>84</v>
      </c>
      <c r="BK222" s="205">
        <f>ROUND(I222*H222,2)</f>
        <v>0</v>
      </c>
      <c r="BL222" s="18" t="s">
        <v>222</v>
      </c>
      <c r="BM222" s="204" t="s">
        <v>1099</v>
      </c>
    </row>
    <row r="223" spans="2:51" s="14" customFormat="1" ht="22.5">
      <c r="B223" s="217"/>
      <c r="C223" s="218"/>
      <c r="D223" s="208" t="s">
        <v>224</v>
      </c>
      <c r="E223" s="219" t="s">
        <v>1</v>
      </c>
      <c r="F223" s="220" t="s">
        <v>1100</v>
      </c>
      <c r="G223" s="218"/>
      <c r="H223" s="221">
        <v>12.25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224</v>
      </c>
      <c r="AU223" s="227" t="s">
        <v>86</v>
      </c>
      <c r="AV223" s="14" t="s">
        <v>86</v>
      </c>
      <c r="AW223" s="14" t="s">
        <v>32</v>
      </c>
      <c r="AX223" s="14" t="s">
        <v>84</v>
      </c>
      <c r="AY223" s="227" t="s">
        <v>215</v>
      </c>
    </row>
    <row r="224" spans="1:65" s="2" customFormat="1" ht="21.75" customHeight="1">
      <c r="A224" s="35"/>
      <c r="B224" s="36"/>
      <c r="C224" s="193" t="s">
        <v>498</v>
      </c>
      <c r="D224" s="193" t="s">
        <v>217</v>
      </c>
      <c r="E224" s="194" t="s">
        <v>1101</v>
      </c>
      <c r="F224" s="195" t="s">
        <v>1102</v>
      </c>
      <c r="G224" s="196" t="s">
        <v>220</v>
      </c>
      <c r="H224" s="197">
        <v>22.7</v>
      </c>
      <c r="I224" s="198"/>
      <c r="J224" s="199">
        <f>ROUND(I224*H224,2)</f>
        <v>0</v>
      </c>
      <c r="K224" s="195" t="s">
        <v>231</v>
      </c>
      <c r="L224" s="40"/>
      <c r="M224" s="200" t="s">
        <v>1</v>
      </c>
      <c r="N224" s="201" t="s">
        <v>42</v>
      </c>
      <c r="O224" s="72"/>
      <c r="P224" s="202">
        <f>O224*H224</f>
        <v>0</v>
      </c>
      <c r="Q224" s="202">
        <v>0</v>
      </c>
      <c r="R224" s="202">
        <f>Q224*H224</f>
        <v>0</v>
      </c>
      <c r="S224" s="202">
        <v>0</v>
      </c>
      <c r="T224" s="20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4" t="s">
        <v>222</v>
      </c>
      <c r="AT224" s="204" t="s">
        <v>217</v>
      </c>
      <c r="AU224" s="204" t="s">
        <v>86</v>
      </c>
      <c r="AY224" s="18" t="s">
        <v>215</v>
      </c>
      <c r="BE224" s="205">
        <f>IF(N224="základní",J224,0)</f>
        <v>0</v>
      </c>
      <c r="BF224" s="205">
        <f>IF(N224="snížená",J224,0)</f>
        <v>0</v>
      </c>
      <c r="BG224" s="205">
        <f>IF(N224="zákl. přenesená",J224,0)</f>
        <v>0</v>
      </c>
      <c r="BH224" s="205">
        <f>IF(N224="sníž. přenesená",J224,0)</f>
        <v>0</v>
      </c>
      <c r="BI224" s="205">
        <f>IF(N224="nulová",J224,0)</f>
        <v>0</v>
      </c>
      <c r="BJ224" s="18" t="s">
        <v>84</v>
      </c>
      <c r="BK224" s="205">
        <f>ROUND(I224*H224,2)</f>
        <v>0</v>
      </c>
      <c r="BL224" s="18" t="s">
        <v>222</v>
      </c>
      <c r="BM224" s="204" t="s">
        <v>1103</v>
      </c>
    </row>
    <row r="225" spans="2:51" s="14" customFormat="1" ht="11.25">
      <c r="B225" s="217"/>
      <c r="C225" s="218"/>
      <c r="D225" s="208" t="s">
        <v>224</v>
      </c>
      <c r="E225" s="219" t="s">
        <v>1</v>
      </c>
      <c r="F225" s="220" t="s">
        <v>1104</v>
      </c>
      <c r="G225" s="218"/>
      <c r="H225" s="221">
        <v>22.7</v>
      </c>
      <c r="I225" s="222"/>
      <c r="J225" s="218"/>
      <c r="K225" s="218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224</v>
      </c>
      <c r="AU225" s="227" t="s">
        <v>86</v>
      </c>
      <c r="AV225" s="14" t="s">
        <v>86</v>
      </c>
      <c r="AW225" s="14" t="s">
        <v>32</v>
      </c>
      <c r="AX225" s="14" t="s">
        <v>84</v>
      </c>
      <c r="AY225" s="227" t="s">
        <v>215</v>
      </c>
    </row>
    <row r="226" spans="1:65" s="2" customFormat="1" ht="21.75" customHeight="1">
      <c r="A226" s="35"/>
      <c r="B226" s="36"/>
      <c r="C226" s="193" t="s">
        <v>526</v>
      </c>
      <c r="D226" s="193" t="s">
        <v>217</v>
      </c>
      <c r="E226" s="194" t="s">
        <v>270</v>
      </c>
      <c r="F226" s="195" t="s">
        <v>271</v>
      </c>
      <c r="G226" s="196" t="s">
        <v>272</v>
      </c>
      <c r="H226" s="197">
        <v>508.584</v>
      </c>
      <c r="I226" s="198"/>
      <c r="J226" s="199">
        <f>ROUND(I226*H226,2)</f>
        <v>0</v>
      </c>
      <c r="K226" s="195" t="s">
        <v>231</v>
      </c>
      <c r="L226" s="40"/>
      <c r="M226" s="200" t="s">
        <v>1</v>
      </c>
      <c r="N226" s="201" t="s">
        <v>42</v>
      </c>
      <c r="O226" s="72"/>
      <c r="P226" s="202">
        <f>O226*H226</f>
        <v>0</v>
      </c>
      <c r="Q226" s="202">
        <v>0</v>
      </c>
      <c r="R226" s="202">
        <f>Q226*H226</f>
        <v>0</v>
      </c>
      <c r="S226" s="202">
        <v>0</v>
      </c>
      <c r="T226" s="203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4" t="s">
        <v>222</v>
      </c>
      <c r="AT226" s="204" t="s">
        <v>217</v>
      </c>
      <c r="AU226" s="204" t="s">
        <v>86</v>
      </c>
      <c r="AY226" s="18" t="s">
        <v>215</v>
      </c>
      <c r="BE226" s="205">
        <f>IF(N226="základní",J226,0)</f>
        <v>0</v>
      </c>
      <c r="BF226" s="205">
        <f>IF(N226="snížená",J226,0)</f>
        <v>0</v>
      </c>
      <c r="BG226" s="205">
        <f>IF(N226="zákl. přenesená",J226,0)</f>
        <v>0</v>
      </c>
      <c r="BH226" s="205">
        <f>IF(N226="sníž. přenesená",J226,0)</f>
        <v>0</v>
      </c>
      <c r="BI226" s="205">
        <f>IF(N226="nulová",J226,0)</f>
        <v>0</v>
      </c>
      <c r="BJ226" s="18" t="s">
        <v>84</v>
      </c>
      <c r="BK226" s="205">
        <f>ROUND(I226*H226,2)</f>
        <v>0</v>
      </c>
      <c r="BL226" s="18" t="s">
        <v>222</v>
      </c>
      <c r="BM226" s="204" t="s">
        <v>1105</v>
      </c>
    </row>
    <row r="227" spans="1:65" s="2" customFormat="1" ht="24.2" customHeight="1">
      <c r="A227" s="35"/>
      <c r="B227" s="36"/>
      <c r="C227" s="193" t="s">
        <v>532</v>
      </c>
      <c r="D227" s="193" t="s">
        <v>217</v>
      </c>
      <c r="E227" s="194" t="s">
        <v>275</v>
      </c>
      <c r="F227" s="195" t="s">
        <v>276</v>
      </c>
      <c r="G227" s="196" t="s">
        <v>272</v>
      </c>
      <c r="H227" s="197">
        <v>3051.504</v>
      </c>
      <c r="I227" s="198"/>
      <c r="J227" s="199">
        <f>ROUND(I227*H227,2)</f>
        <v>0</v>
      </c>
      <c r="K227" s="195" t="s">
        <v>231</v>
      </c>
      <c r="L227" s="40"/>
      <c r="M227" s="200" t="s">
        <v>1</v>
      </c>
      <c r="N227" s="201" t="s">
        <v>42</v>
      </c>
      <c r="O227" s="72"/>
      <c r="P227" s="202">
        <f>O227*H227</f>
        <v>0</v>
      </c>
      <c r="Q227" s="202">
        <v>0</v>
      </c>
      <c r="R227" s="202">
        <f>Q227*H227</f>
        <v>0</v>
      </c>
      <c r="S227" s="202">
        <v>0</v>
      </c>
      <c r="T227" s="20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4" t="s">
        <v>222</v>
      </c>
      <c r="AT227" s="204" t="s">
        <v>217</v>
      </c>
      <c r="AU227" s="204" t="s">
        <v>86</v>
      </c>
      <c r="AY227" s="18" t="s">
        <v>215</v>
      </c>
      <c r="BE227" s="205">
        <f>IF(N227="základní",J227,0)</f>
        <v>0</v>
      </c>
      <c r="BF227" s="205">
        <f>IF(N227="snížená",J227,0)</f>
        <v>0</v>
      </c>
      <c r="BG227" s="205">
        <f>IF(N227="zákl. přenesená",J227,0)</f>
        <v>0</v>
      </c>
      <c r="BH227" s="205">
        <f>IF(N227="sníž. přenesená",J227,0)</f>
        <v>0</v>
      </c>
      <c r="BI227" s="205">
        <f>IF(N227="nulová",J227,0)</f>
        <v>0</v>
      </c>
      <c r="BJ227" s="18" t="s">
        <v>84</v>
      </c>
      <c r="BK227" s="205">
        <f>ROUND(I227*H227,2)</f>
        <v>0</v>
      </c>
      <c r="BL227" s="18" t="s">
        <v>222</v>
      </c>
      <c r="BM227" s="204" t="s">
        <v>1106</v>
      </c>
    </row>
    <row r="228" spans="2:51" s="14" customFormat="1" ht="11.25">
      <c r="B228" s="217"/>
      <c r="C228" s="218"/>
      <c r="D228" s="208" t="s">
        <v>224</v>
      </c>
      <c r="E228" s="218"/>
      <c r="F228" s="220" t="s">
        <v>1107</v>
      </c>
      <c r="G228" s="218"/>
      <c r="H228" s="221">
        <v>3051.504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224</v>
      </c>
      <c r="AU228" s="227" t="s">
        <v>86</v>
      </c>
      <c r="AV228" s="14" t="s">
        <v>86</v>
      </c>
      <c r="AW228" s="14" t="s">
        <v>4</v>
      </c>
      <c r="AX228" s="14" t="s">
        <v>84</v>
      </c>
      <c r="AY228" s="227" t="s">
        <v>215</v>
      </c>
    </row>
    <row r="229" spans="1:65" s="2" customFormat="1" ht="16.5" customHeight="1">
      <c r="A229" s="35"/>
      <c r="B229" s="36"/>
      <c r="C229" s="193" t="s">
        <v>536</v>
      </c>
      <c r="D229" s="193" t="s">
        <v>217</v>
      </c>
      <c r="E229" s="194" t="s">
        <v>325</v>
      </c>
      <c r="F229" s="195" t="s">
        <v>326</v>
      </c>
      <c r="G229" s="196" t="s">
        <v>272</v>
      </c>
      <c r="H229" s="197">
        <v>508.584</v>
      </c>
      <c r="I229" s="198"/>
      <c r="J229" s="199">
        <f>ROUND(I229*H229,2)</f>
        <v>0</v>
      </c>
      <c r="K229" s="195" t="s">
        <v>221</v>
      </c>
      <c r="L229" s="40"/>
      <c r="M229" s="200" t="s">
        <v>1</v>
      </c>
      <c r="N229" s="201" t="s">
        <v>42</v>
      </c>
      <c r="O229" s="72"/>
      <c r="P229" s="202">
        <f>O229*H229</f>
        <v>0</v>
      </c>
      <c r="Q229" s="202">
        <v>0</v>
      </c>
      <c r="R229" s="202">
        <f>Q229*H229</f>
        <v>0</v>
      </c>
      <c r="S229" s="202">
        <v>0</v>
      </c>
      <c r="T229" s="20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4" t="s">
        <v>222</v>
      </c>
      <c r="AT229" s="204" t="s">
        <v>217</v>
      </c>
      <c r="AU229" s="204" t="s">
        <v>86</v>
      </c>
      <c r="AY229" s="18" t="s">
        <v>215</v>
      </c>
      <c r="BE229" s="205">
        <f>IF(N229="základní",J229,0)</f>
        <v>0</v>
      </c>
      <c r="BF229" s="205">
        <f>IF(N229="snížená",J229,0)</f>
        <v>0</v>
      </c>
      <c r="BG229" s="205">
        <f>IF(N229="zákl. přenesená",J229,0)</f>
        <v>0</v>
      </c>
      <c r="BH229" s="205">
        <f>IF(N229="sníž. přenesená",J229,0)</f>
        <v>0</v>
      </c>
      <c r="BI229" s="205">
        <f>IF(N229="nulová",J229,0)</f>
        <v>0</v>
      </c>
      <c r="BJ229" s="18" t="s">
        <v>84</v>
      </c>
      <c r="BK229" s="205">
        <f>ROUND(I229*H229,2)</f>
        <v>0</v>
      </c>
      <c r="BL229" s="18" t="s">
        <v>222</v>
      </c>
      <c r="BM229" s="204" t="s">
        <v>1108</v>
      </c>
    </row>
    <row r="230" spans="1:65" s="2" customFormat="1" ht="16.5" customHeight="1">
      <c r="A230" s="35"/>
      <c r="B230" s="36"/>
      <c r="C230" s="193" t="s">
        <v>540</v>
      </c>
      <c r="D230" s="193" t="s">
        <v>217</v>
      </c>
      <c r="E230" s="194" t="s">
        <v>1109</v>
      </c>
      <c r="F230" s="195" t="s">
        <v>1110</v>
      </c>
      <c r="G230" s="196" t="s">
        <v>220</v>
      </c>
      <c r="H230" s="197">
        <v>17</v>
      </c>
      <c r="I230" s="198"/>
      <c r="J230" s="199">
        <f>ROUND(I230*H230,2)</f>
        <v>0</v>
      </c>
      <c r="K230" s="195" t="s">
        <v>231</v>
      </c>
      <c r="L230" s="40"/>
      <c r="M230" s="200" t="s">
        <v>1</v>
      </c>
      <c r="N230" s="201" t="s">
        <v>42</v>
      </c>
      <c r="O230" s="72"/>
      <c r="P230" s="202">
        <f>O230*H230</f>
        <v>0</v>
      </c>
      <c r="Q230" s="202">
        <v>0</v>
      </c>
      <c r="R230" s="202">
        <f>Q230*H230</f>
        <v>0</v>
      </c>
      <c r="S230" s="202">
        <v>0.205</v>
      </c>
      <c r="T230" s="203">
        <f>S230*H230</f>
        <v>3.485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4" t="s">
        <v>222</v>
      </c>
      <c r="AT230" s="204" t="s">
        <v>217</v>
      </c>
      <c r="AU230" s="204" t="s">
        <v>86</v>
      </c>
      <c r="AY230" s="18" t="s">
        <v>215</v>
      </c>
      <c r="BE230" s="205">
        <f>IF(N230="základní",J230,0)</f>
        <v>0</v>
      </c>
      <c r="BF230" s="205">
        <f>IF(N230="snížená",J230,0)</f>
        <v>0</v>
      </c>
      <c r="BG230" s="205">
        <f>IF(N230="zákl. přenesená",J230,0)</f>
        <v>0</v>
      </c>
      <c r="BH230" s="205">
        <f>IF(N230="sníž. přenesená",J230,0)</f>
        <v>0</v>
      </c>
      <c r="BI230" s="205">
        <f>IF(N230="nulová",J230,0)</f>
        <v>0</v>
      </c>
      <c r="BJ230" s="18" t="s">
        <v>84</v>
      </c>
      <c r="BK230" s="205">
        <f>ROUND(I230*H230,2)</f>
        <v>0</v>
      </c>
      <c r="BL230" s="18" t="s">
        <v>222</v>
      </c>
      <c r="BM230" s="204" t="s">
        <v>1111</v>
      </c>
    </row>
    <row r="231" spans="2:51" s="14" customFormat="1" ht="11.25">
      <c r="B231" s="217"/>
      <c r="C231" s="218"/>
      <c r="D231" s="208" t="s">
        <v>224</v>
      </c>
      <c r="E231" s="219" t="s">
        <v>1</v>
      </c>
      <c r="F231" s="220" t="s">
        <v>1112</v>
      </c>
      <c r="G231" s="218"/>
      <c r="H231" s="221">
        <v>14.2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224</v>
      </c>
      <c r="AU231" s="227" t="s">
        <v>86</v>
      </c>
      <c r="AV231" s="14" t="s">
        <v>86</v>
      </c>
      <c r="AW231" s="14" t="s">
        <v>32</v>
      </c>
      <c r="AX231" s="14" t="s">
        <v>77</v>
      </c>
      <c r="AY231" s="227" t="s">
        <v>215</v>
      </c>
    </row>
    <row r="232" spans="2:51" s="14" customFormat="1" ht="11.25">
      <c r="B232" s="217"/>
      <c r="C232" s="218"/>
      <c r="D232" s="208" t="s">
        <v>224</v>
      </c>
      <c r="E232" s="219" t="s">
        <v>1</v>
      </c>
      <c r="F232" s="220" t="s">
        <v>1113</v>
      </c>
      <c r="G232" s="218"/>
      <c r="H232" s="221">
        <v>2.8</v>
      </c>
      <c r="I232" s="222"/>
      <c r="J232" s="218"/>
      <c r="K232" s="218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224</v>
      </c>
      <c r="AU232" s="227" t="s">
        <v>86</v>
      </c>
      <c r="AV232" s="14" t="s">
        <v>86</v>
      </c>
      <c r="AW232" s="14" t="s">
        <v>32</v>
      </c>
      <c r="AX232" s="14" t="s">
        <v>77</v>
      </c>
      <c r="AY232" s="227" t="s">
        <v>215</v>
      </c>
    </row>
    <row r="233" spans="2:51" s="15" customFormat="1" ht="11.25">
      <c r="B233" s="228"/>
      <c r="C233" s="229"/>
      <c r="D233" s="208" t="s">
        <v>224</v>
      </c>
      <c r="E233" s="230" t="s">
        <v>1</v>
      </c>
      <c r="F233" s="231" t="s">
        <v>227</v>
      </c>
      <c r="G233" s="229"/>
      <c r="H233" s="232">
        <v>17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224</v>
      </c>
      <c r="AU233" s="238" t="s">
        <v>86</v>
      </c>
      <c r="AV233" s="15" t="s">
        <v>222</v>
      </c>
      <c r="AW233" s="15" t="s">
        <v>32</v>
      </c>
      <c r="AX233" s="15" t="s">
        <v>84</v>
      </c>
      <c r="AY233" s="238" t="s">
        <v>215</v>
      </c>
    </row>
    <row r="234" spans="1:65" s="2" customFormat="1" ht="21.75" customHeight="1">
      <c r="A234" s="35"/>
      <c r="B234" s="36"/>
      <c r="C234" s="193" t="s">
        <v>548</v>
      </c>
      <c r="D234" s="193" t="s">
        <v>217</v>
      </c>
      <c r="E234" s="194" t="s">
        <v>1114</v>
      </c>
      <c r="F234" s="195" t="s">
        <v>1115</v>
      </c>
      <c r="G234" s="196" t="s">
        <v>272</v>
      </c>
      <c r="H234" s="197">
        <v>3.485</v>
      </c>
      <c r="I234" s="198"/>
      <c r="J234" s="199">
        <f>ROUND(I234*H234,2)</f>
        <v>0</v>
      </c>
      <c r="K234" s="195" t="s">
        <v>231</v>
      </c>
      <c r="L234" s="40"/>
      <c r="M234" s="200" t="s">
        <v>1</v>
      </c>
      <c r="N234" s="201" t="s">
        <v>42</v>
      </c>
      <c r="O234" s="72"/>
      <c r="P234" s="202">
        <f>O234*H234</f>
        <v>0</v>
      </c>
      <c r="Q234" s="202">
        <v>0</v>
      </c>
      <c r="R234" s="202">
        <f>Q234*H234</f>
        <v>0</v>
      </c>
      <c r="S234" s="202">
        <v>0</v>
      </c>
      <c r="T234" s="20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4" t="s">
        <v>222</v>
      </c>
      <c r="AT234" s="204" t="s">
        <v>217</v>
      </c>
      <c r="AU234" s="204" t="s">
        <v>86</v>
      </c>
      <c r="AY234" s="18" t="s">
        <v>215</v>
      </c>
      <c r="BE234" s="205">
        <f>IF(N234="základní",J234,0)</f>
        <v>0</v>
      </c>
      <c r="BF234" s="205">
        <f>IF(N234="snížená",J234,0)</f>
        <v>0</v>
      </c>
      <c r="BG234" s="205">
        <f>IF(N234="zákl. přenesená",J234,0)</f>
        <v>0</v>
      </c>
      <c r="BH234" s="205">
        <f>IF(N234="sníž. přenesená",J234,0)</f>
        <v>0</v>
      </c>
      <c r="BI234" s="205">
        <f>IF(N234="nulová",J234,0)</f>
        <v>0</v>
      </c>
      <c r="BJ234" s="18" t="s">
        <v>84</v>
      </c>
      <c r="BK234" s="205">
        <f>ROUND(I234*H234,2)</f>
        <v>0</v>
      </c>
      <c r="BL234" s="18" t="s">
        <v>222</v>
      </c>
      <c r="BM234" s="204" t="s">
        <v>1116</v>
      </c>
    </row>
    <row r="235" spans="1:65" s="2" customFormat="1" ht="24.2" customHeight="1">
      <c r="A235" s="35"/>
      <c r="B235" s="36"/>
      <c r="C235" s="193" t="s">
        <v>553</v>
      </c>
      <c r="D235" s="193" t="s">
        <v>217</v>
      </c>
      <c r="E235" s="194" t="s">
        <v>1117</v>
      </c>
      <c r="F235" s="195" t="s">
        <v>1118</v>
      </c>
      <c r="G235" s="196" t="s">
        <v>272</v>
      </c>
      <c r="H235" s="197">
        <v>20.91</v>
      </c>
      <c r="I235" s="198"/>
      <c r="J235" s="199">
        <f>ROUND(I235*H235,2)</f>
        <v>0</v>
      </c>
      <c r="K235" s="195" t="s">
        <v>231</v>
      </c>
      <c r="L235" s="40"/>
      <c r="M235" s="200" t="s">
        <v>1</v>
      </c>
      <c r="N235" s="201" t="s">
        <v>42</v>
      </c>
      <c r="O235" s="72"/>
      <c r="P235" s="202">
        <f>O235*H235</f>
        <v>0</v>
      </c>
      <c r="Q235" s="202">
        <v>0</v>
      </c>
      <c r="R235" s="202">
        <f>Q235*H235</f>
        <v>0</v>
      </c>
      <c r="S235" s="202">
        <v>0</v>
      </c>
      <c r="T235" s="203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4" t="s">
        <v>222</v>
      </c>
      <c r="AT235" s="204" t="s">
        <v>217</v>
      </c>
      <c r="AU235" s="204" t="s">
        <v>86</v>
      </c>
      <c r="AY235" s="18" t="s">
        <v>215</v>
      </c>
      <c r="BE235" s="205">
        <f>IF(N235="základní",J235,0)</f>
        <v>0</v>
      </c>
      <c r="BF235" s="205">
        <f>IF(N235="snížená",J235,0)</f>
        <v>0</v>
      </c>
      <c r="BG235" s="205">
        <f>IF(N235="zákl. přenesená",J235,0)</f>
        <v>0</v>
      </c>
      <c r="BH235" s="205">
        <f>IF(N235="sníž. přenesená",J235,0)</f>
        <v>0</v>
      </c>
      <c r="BI235" s="205">
        <f>IF(N235="nulová",J235,0)</f>
        <v>0</v>
      </c>
      <c r="BJ235" s="18" t="s">
        <v>84</v>
      </c>
      <c r="BK235" s="205">
        <f>ROUND(I235*H235,2)</f>
        <v>0</v>
      </c>
      <c r="BL235" s="18" t="s">
        <v>222</v>
      </c>
      <c r="BM235" s="204" t="s">
        <v>1119</v>
      </c>
    </row>
    <row r="236" spans="2:51" s="14" customFormat="1" ht="11.25">
      <c r="B236" s="217"/>
      <c r="C236" s="218"/>
      <c r="D236" s="208" t="s">
        <v>224</v>
      </c>
      <c r="E236" s="218"/>
      <c r="F236" s="220" t="s">
        <v>1120</v>
      </c>
      <c r="G236" s="218"/>
      <c r="H236" s="221">
        <v>20.91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224</v>
      </c>
      <c r="AU236" s="227" t="s">
        <v>86</v>
      </c>
      <c r="AV236" s="14" t="s">
        <v>86</v>
      </c>
      <c r="AW236" s="14" t="s">
        <v>4</v>
      </c>
      <c r="AX236" s="14" t="s">
        <v>84</v>
      </c>
      <c r="AY236" s="227" t="s">
        <v>215</v>
      </c>
    </row>
    <row r="237" spans="1:65" s="2" customFormat="1" ht="16.5" customHeight="1">
      <c r="A237" s="35"/>
      <c r="B237" s="36"/>
      <c r="C237" s="193" t="s">
        <v>556</v>
      </c>
      <c r="D237" s="193" t="s">
        <v>217</v>
      </c>
      <c r="E237" s="194" t="s">
        <v>280</v>
      </c>
      <c r="F237" s="195" t="s">
        <v>281</v>
      </c>
      <c r="G237" s="196" t="s">
        <v>272</v>
      </c>
      <c r="H237" s="197">
        <v>3.485</v>
      </c>
      <c r="I237" s="198"/>
      <c r="J237" s="199">
        <f>ROUND(I237*H237,2)</f>
        <v>0</v>
      </c>
      <c r="K237" s="195" t="s">
        <v>221</v>
      </c>
      <c r="L237" s="40"/>
      <c r="M237" s="200" t="s">
        <v>1</v>
      </c>
      <c r="N237" s="201" t="s">
        <v>42</v>
      </c>
      <c r="O237" s="72"/>
      <c r="P237" s="202">
        <f>O237*H237</f>
        <v>0</v>
      </c>
      <c r="Q237" s="202">
        <v>0</v>
      </c>
      <c r="R237" s="202">
        <f>Q237*H237</f>
        <v>0</v>
      </c>
      <c r="S237" s="202">
        <v>0</v>
      </c>
      <c r="T237" s="203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4" t="s">
        <v>222</v>
      </c>
      <c r="AT237" s="204" t="s">
        <v>217</v>
      </c>
      <c r="AU237" s="204" t="s">
        <v>86</v>
      </c>
      <c r="AY237" s="18" t="s">
        <v>215</v>
      </c>
      <c r="BE237" s="205">
        <f>IF(N237="základní",J237,0)</f>
        <v>0</v>
      </c>
      <c r="BF237" s="205">
        <f>IF(N237="snížená",J237,0)</f>
        <v>0</v>
      </c>
      <c r="BG237" s="205">
        <f>IF(N237="zákl. přenesená",J237,0)</f>
        <v>0</v>
      </c>
      <c r="BH237" s="205">
        <f>IF(N237="sníž. přenesená",J237,0)</f>
        <v>0</v>
      </c>
      <c r="BI237" s="205">
        <f>IF(N237="nulová",J237,0)</f>
        <v>0</v>
      </c>
      <c r="BJ237" s="18" t="s">
        <v>84</v>
      </c>
      <c r="BK237" s="205">
        <f>ROUND(I237*H237,2)</f>
        <v>0</v>
      </c>
      <c r="BL237" s="18" t="s">
        <v>222</v>
      </c>
      <c r="BM237" s="204" t="s">
        <v>1121</v>
      </c>
    </row>
    <row r="238" spans="2:63" s="12" customFormat="1" ht="22.9" customHeight="1">
      <c r="B238" s="177"/>
      <c r="C238" s="178"/>
      <c r="D238" s="179" t="s">
        <v>76</v>
      </c>
      <c r="E238" s="191" t="s">
        <v>246</v>
      </c>
      <c r="F238" s="191" t="s">
        <v>648</v>
      </c>
      <c r="G238" s="178"/>
      <c r="H238" s="178"/>
      <c r="I238" s="181"/>
      <c r="J238" s="192">
        <f>BK238</f>
        <v>0</v>
      </c>
      <c r="K238" s="178"/>
      <c r="L238" s="183"/>
      <c r="M238" s="184"/>
      <c r="N238" s="185"/>
      <c r="O238" s="185"/>
      <c r="P238" s="186">
        <f>SUM(P239:P294)</f>
        <v>0</v>
      </c>
      <c r="Q238" s="185"/>
      <c r="R238" s="186">
        <f>SUM(R239:R294)</f>
        <v>95.8766561</v>
      </c>
      <c r="S238" s="185"/>
      <c r="T238" s="187">
        <f>SUM(T239:T294)</f>
        <v>0</v>
      </c>
      <c r="AR238" s="188" t="s">
        <v>84</v>
      </c>
      <c r="AT238" s="189" t="s">
        <v>76</v>
      </c>
      <c r="AU238" s="189" t="s">
        <v>84</v>
      </c>
      <c r="AY238" s="188" t="s">
        <v>215</v>
      </c>
      <c r="BK238" s="190">
        <f>SUM(BK239:BK294)</f>
        <v>0</v>
      </c>
    </row>
    <row r="239" spans="1:65" s="2" customFormat="1" ht="33" customHeight="1">
      <c r="A239" s="35"/>
      <c r="B239" s="36"/>
      <c r="C239" s="193" t="s">
        <v>559</v>
      </c>
      <c r="D239" s="193" t="s">
        <v>217</v>
      </c>
      <c r="E239" s="194" t="s">
        <v>1122</v>
      </c>
      <c r="F239" s="195" t="s">
        <v>1123</v>
      </c>
      <c r="G239" s="196" t="s">
        <v>230</v>
      </c>
      <c r="H239" s="197">
        <v>2077.16</v>
      </c>
      <c r="I239" s="198"/>
      <c r="J239" s="199">
        <f>ROUND(I239*H239,2)</f>
        <v>0</v>
      </c>
      <c r="K239" s="195" t="s">
        <v>221</v>
      </c>
      <c r="L239" s="40"/>
      <c r="M239" s="200" t="s">
        <v>1</v>
      </c>
      <c r="N239" s="201" t="s">
        <v>42</v>
      </c>
      <c r="O239" s="72"/>
      <c r="P239" s="202">
        <f>O239*H239</f>
        <v>0</v>
      </c>
      <c r="Q239" s="202">
        <v>0</v>
      </c>
      <c r="R239" s="202">
        <f>Q239*H239</f>
        <v>0</v>
      </c>
      <c r="S239" s="202">
        <v>0</v>
      </c>
      <c r="T239" s="20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4" t="s">
        <v>222</v>
      </c>
      <c r="AT239" s="204" t="s">
        <v>217</v>
      </c>
      <c r="AU239" s="204" t="s">
        <v>86</v>
      </c>
      <c r="AY239" s="18" t="s">
        <v>215</v>
      </c>
      <c r="BE239" s="205">
        <f>IF(N239="základní",J239,0)</f>
        <v>0</v>
      </c>
      <c r="BF239" s="205">
        <f>IF(N239="snížená",J239,0)</f>
        <v>0</v>
      </c>
      <c r="BG239" s="205">
        <f>IF(N239="zákl. přenesená",J239,0)</f>
        <v>0</v>
      </c>
      <c r="BH239" s="205">
        <f>IF(N239="sníž. přenesená",J239,0)</f>
        <v>0</v>
      </c>
      <c r="BI239" s="205">
        <f>IF(N239="nulová",J239,0)</f>
        <v>0</v>
      </c>
      <c r="BJ239" s="18" t="s">
        <v>84</v>
      </c>
      <c r="BK239" s="205">
        <f>ROUND(I239*H239,2)</f>
        <v>0</v>
      </c>
      <c r="BL239" s="18" t="s">
        <v>222</v>
      </c>
      <c r="BM239" s="204" t="s">
        <v>1124</v>
      </c>
    </row>
    <row r="240" spans="2:51" s="14" customFormat="1" ht="11.25">
      <c r="B240" s="217"/>
      <c r="C240" s="218"/>
      <c r="D240" s="208" t="s">
        <v>224</v>
      </c>
      <c r="E240" s="219" t="s">
        <v>1</v>
      </c>
      <c r="F240" s="220" t="s">
        <v>1125</v>
      </c>
      <c r="G240" s="218"/>
      <c r="H240" s="221">
        <v>2077.16</v>
      </c>
      <c r="I240" s="222"/>
      <c r="J240" s="218"/>
      <c r="K240" s="218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224</v>
      </c>
      <c r="AU240" s="227" t="s">
        <v>86</v>
      </c>
      <c r="AV240" s="14" t="s">
        <v>86</v>
      </c>
      <c r="AW240" s="14" t="s">
        <v>32</v>
      </c>
      <c r="AX240" s="14" t="s">
        <v>84</v>
      </c>
      <c r="AY240" s="227" t="s">
        <v>215</v>
      </c>
    </row>
    <row r="241" spans="1:65" s="2" customFormat="1" ht="24.2" customHeight="1">
      <c r="A241" s="35"/>
      <c r="B241" s="36"/>
      <c r="C241" s="193" t="s">
        <v>578</v>
      </c>
      <c r="D241" s="193" t="s">
        <v>217</v>
      </c>
      <c r="E241" s="194" t="s">
        <v>1126</v>
      </c>
      <c r="F241" s="195" t="s">
        <v>1127</v>
      </c>
      <c r="G241" s="196" t="s">
        <v>230</v>
      </c>
      <c r="H241" s="197">
        <v>1869.12</v>
      </c>
      <c r="I241" s="198"/>
      <c r="J241" s="199">
        <f>ROUND(I241*H241,2)</f>
        <v>0</v>
      </c>
      <c r="K241" s="195" t="s">
        <v>221</v>
      </c>
      <c r="L241" s="40"/>
      <c r="M241" s="200" t="s">
        <v>1</v>
      </c>
      <c r="N241" s="201" t="s">
        <v>42</v>
      </c>
      <c r="O241" s="72"/>
      <c r="P241" s="202">
        <f>O241*H241</f>
        <v>0</v>
      </c>
      <c r="Q241" s="202">
        <v>0</v>
      </c>
      <c r="R241" s="202">
        <f>Q241*H241</f>
        <v>0</v>
      </c>
      <c r="S241" s="202">
        <v>0</v>
      </c>
      <c r="T241" s="20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4" t="s">
        <v>222</v>
      </c>
      <c r="AT241" s="204" t="s">
        <v>217</v>
      </c>
      <c r="AU241" s="204" t="s">
        <v>86</v>
      </c>
      <c r="AY241" s="18" t="s">
        <v>215</v>
      </c>
      <c r="BE241" s="205">
        <f>IF(N241="základní",J241,0)</f>
        <v>0</v>
      </c>
      <c r="BF241" s="205">
        <f>IF(N241="snížená",J241,0)</f>
        <v>0</v>
      </c>
      <c r="BG241" s="205">
        <f>IF(N241="zákl. přenesená",J241,0)</f>
        <v>0</v>
      </c>
      <c r="BH241" s="205">
        <f>IF(N241="sníž. přenesená",J241,0)</f>
        <v>0</v>
      </c>
      <c r="BI241" s="205">
        <f>IF(N241="nulová",J241,0)</f>
        <v>0</v>
      </c>
      <c r="BJ241" s="18" t="s">
        <v>84</v>
      </c>
      <c r="BK241" s="205">
        <f>ROUND(I241*H241,2)</f>
        <v>0</v>
      </c>
      <c r="BL241" s="18" t="s">
        <v>222</v>
      </c>
      <c r="BM241" s="204" t="s">
        <v>1128</v>
      </c>
    </row>
    <row r="242" spans="2:51" s="14" customFormat="1" ht="11.25">
      <c r="B242" s="217"/>
      <c r="C242" s="218"/>
      <c r="D242" s="208" t="s">
        <v>224</v>
      </c>
      <c r="E242" s="219" t="s">
        <v>1</v>
      </c>
      <c r="F242" s="220" t="s">
        <v>1129</v>
      </c>
      <c r="G242" s="218"/>
      <c r="H242" s="221">
        <v>1869.12</v>
      </c>
      <c r="I242" s="222"/>
      <c r="J242" s="218"/>
      <c r="K242" s="218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224</v>
      </c>
      <c r="AU242" s="227" t="s">
        <v>86</v>
      </c>
      <c r="AV242" s="14" t="s">
        <v>86</v>
      </c>
      <c r="AW242" s="14" t="s">
        <v>32</v>
      </c>
      <c r="AX242" s="14" t="s">
        <v>84</v>
      </c>
      <c r="AY242" s="227" t="s">
        <v>215</v>
      </c>
    </row>
    <row r="243" spans="1:65" s="2" customFormat="1" ht="24.2" customHeight="1">
      <c r="A243" s="35"/>
      <c r="B243" s="36"/>
      <c r="C243" s="193" t="s">
        <v>581</v>
      </c>
      <c r="D243" s="193" t="s">
        <v>217</v>
      </c>
      <c r="E243" s="194" t="s">
        <v>1130</v>
      </c>
      <c r="F243" s="195" t="s">
        <v>1131</v>
      </c>
      <c r="G243" s="196" t="s">
        <v>230</v>
      </c>
      <c r="H243" s="197">
        <v>3946.28</v>
      </c>
      <c r="I243" s="198"/>
      <c r="J243" s="199">
        <f>ROUND(I243*H243,2)</f>
        <v>0</v>
      </c>
      <c r="K243" s="195" t="s">
        <v>221</v>
      </c>
      <c r="L243" s="40"/>
      <c r="M243" s="200" t="s">
        <v>1</v>
      </c>
      <c r="N243" s="201" t="s">
        <v>42</v>
      </c>
      <c r="O243" s="72"/>
      <c r="P243" s="202">
        <f>O243*H243</f>
        <v>0</v>
      </c>
      <c r="Q243" s="202">
        <v>0</v>
      </c>
      <c r="R243" s="202">
        <f>Q243*H243</f>
        <v>0</v>
      </c>
      <c r="S243" s="202">
        <v>0</v>
      </c>
      <c r="T243" s="20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4" t="s">
        <v>222</v>
      </c>
      <c r="AT243" s="204" t="s">
        <v>217</v>
      </c>
      <c r="AU243" s="204" t="s">
        <v>86</v>
      </c>
      <c r="AY243" s="18" t="s">
        <v>215</v>
      </c>
      <c r="BE243" s="205">
        <f>IF(N243="základní",J243,0)</f>
        <v>0</v>
      </c>
      <c r="BF243" s="205">
        <f>IF(N243="snížená",J243,0)</f>
        <v>0</v>
      </c>
      <c r="BG243" s="205">
        <f>IF(N243="zákl. přenesená",J243,0)</f>
        <v>0</v>
      </c>
      <c r="BH243" s="205">
        <f>IF(N243="sníž. přenesená",J243,0)</f>
        <v>0</v>
      </c>
      <c r="BI243" s="205">
        <f>IF(N243="nulová",J243,0)</f>
        <v>0</v>
      </c>
      <c r="BJ243" s="18" t="s">
        <v>84</v>
      </c>
      <c r="BK243" s="205">
        <f>ROUND(I243*H243,2)</f>
        <v>0</v>
      </c>
      <c r="BL243" s="18" t="s">
        <v>222</v>
      </c>
      <c r="BM243" s="204" t="s">
        <v>1132</v>
      </c>
    </row>
    <row r="244" spans="2:51" s="14" customFormat="1" ht="11.25">
      <c r="B244" s="217"/>
      <c r="C244" s="218"/>
      <c r="D244" s="208" t="s">
        <v>224</v>
      </c>
      <c r="E244" s="219" t="s">
        <v>1</v>
      </c>
      <c r="F244" s="220" t="s">
        <v>1133</v>
      </c>
      <c r="G244" s="218"/>
      <c r="H244" s="221">
        <v>3946.28</v>
      </c>
      <c r="I244" s="222"/>
      <c r="J244" s="218"/>
      <c r="K244" s="218"/>
      <c r="L244" s="223"/>
      <c r="M244" s="224"/>
      <c r="N244" s="225"/>
      <c r="O244" s="225"/>
      <c r="P244" s="225"/>
      <c r="Q244" s="225"/>
      <c r="R244" s="225"/>
      <c r="S244" s="225"/>
      <c r="T244" s="226"/>
      <c r="AT244" s="227" t="s">
        <v>224</v>
      </c>
      <c r="AU244" s="227" t="s">
        <v>86</v>
      </c>
      <c r="AV244" s="14" t="s">
        <v>86</v>
      </c>
      <c r="AW244" s="14" t="s">
        <v>32</v>
      </c>
      <c r="AX244" s="14" t="s">
        <v>84</v>
      </c>
      <c r="AY244" s="227" t="s">
        <v>215</v>
      </c>
    </row>
    <row r="245" spans="1:65" s="2" customFormat="1" ht="33" customHeight="1">
      <c r="A245" s="35"/>
      <c r="B245" s="36"/>
      <c r="C245" s="193" t="s">
        <v>585</v>
      </c>
      <c r="D245" s="193" t="s">
        <v>217</v>
      </c>
      <c r="E245" s="194" t="s">
        <v>1134</v>
      </c>
      <c r="F245" s="195" t="s">
        <v>1135</v>
      </c>
      <c r="G245" s="196" t="s">
        <v>230</v>
      </c>
      <c r="H245" s="197">
        <v>627.33</v>
      </c>
      <c r="I245" s="198"/>
      <c r="J245" s="199">
        <f>ROUND(I245*H245,2)</f>
        <v>0</v>
      </c>
      <c r="K245" s="195" t="s">
        <v>231</v>
      </c>
      <c r="L245" s="40"/>
      <c r="M245" s="200" t="s">
        <v>1</v>
      </c>
      <c r="N245" s="201" t="s">
        <v>42</v>
      </c>
      <c r="O245" s="72"/>
      <c r="P245" s="202">
        <f>O245*H245</f>
        <v>0</v>
      </c>
      <c r="Q245" s="202">
        <v>0</v>
      </c>
      <c r="R245" s="202">
        <f>Q245*H245</f>
        <v>0</v>
      </c>
      <c r="S245" s="202">
        <v>0</v>
      </c>
      <c r="T245" s="203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4" t="s">
        <v>222</v>
      </c>
      <c r="AT245" s="204" t="s">
        <v>217</v>
      </c>
      <c r="AU245" s="204" t="s">
        <v>86</v>
      </c>
      <c r="AY245" s="18" t="s">
        <v>215</v>
      </c>
      <c r="BE245" s="205">
        <f>IF(N245="základní",J245,0)</f>
        <v>0</v>
      </c>
      <c r="BF245" s="205">
        <f>IF(N245="snížená",J245,0)</f>
        <v>0</v>
      </c>
      <c r="BG245" s="205">
        <f>IF(N245="zákl. přenesená",J245,0)</f>
        <v>0</v>
      </c>
      <c r="BH245" s="205">
        <f>IF(N245="sníž. přenesená",J245,0)</f>
        <v>0</v>
      </c>
      <c r="BI245" s="205">
        <f>IF(N245="nulová",J245,0)</f>
        <v>0</v>
      </c>
      <c r="BJ245" s="18" t="s">
        <v>84</v>
      </c>
      <c r="BK245" s="205">
        <f>ROUND(I245*H245,2)</f>
        <v>0</v>
      </c>
      <c r="BL245" s="18" t="s">
        <v>222</v>
      </c>
      <c r="BM245" s="204" t="s">
        <v>1136</v>
      </c>
    </row>
    <row r="246" spans="2:51" s="14" customFormat="1" ht="11.25">
      <c r="B246" s="217"/>
      <c r="C246" s="218"/>
      <c r="D246" s="208" t="s">
        <v>224</v>
      </c>
      <c r="E246" s="219" t="s">
        <v>1</v>
      </c>
      <c r="F246" s="220" t="s">
        <v>1137</v>
      </c>
      <c r="G246" s="218"/>
      <c r="H246" s="221">
        <v>627.33</v>
      </c>
      <c r="I246" s="222"/>
      <c r="J246" s="218"/>
      <c r="K246" s="218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224</v>
      </c>
      <c r="AU246" s="227" t="s">
        <v>86</v>
      </c>
      <c r="AV246" s="14" t="s">
        <v>86</v>
      </c>
      <c r="AW246" s="14" t="s">
        <v>32</v>
      </c>
      <c r="AX246" s="14" t="s">
        <v>84</v>
      </c>
      <c r="AY246" s="227" t="s">
        <v>215</v>
      </c>
    </row>
    <row r="247" spans="1:65" s="2" customFormat="1" ht="24.2" customHeight="1">
      <c r="A247" s="35"/>
      <c r="B247" s="36"/>
      <c r="C247" s="193" t="s">
        <v>594</v>
      </c>
      <c r="D247" s="193" t="s">
        <v>217</v>
      </c>
      <c r="E247" s="194" t="s">
        <v>1138</v>
      </c>
      <c r="F247" s="195" t="s">
        <v>1139</v>
      </c>
      <c r="G247" s="196" t="s">
        <v>230</v>
      </c>
      <c r="H247" s="197">
        <v>627.33</v>
      </c>
      <c r="I247" s="198"/>
      <c r="J247" s="199">
        <f>ROUND(I247*H247,2)</f>
        <v>0</v>
      </c>
      <c r="K247" s="195" t="s">
        <v>221</v>
      </c>
      <c r="L247" s="40"/>
      <c r="M247" s="200" t="s">
        <v>1</v>
      </c>
      <c r="N247" s="201" t="s">
        <v>42</v>
      </c>
      <c r="O247" s="72"/>
      <c r="P247" s="202">
        <f>O247*H247</f>
        <v>0</v>
      </c>
      <c r="Q247" s="202">
        <v>0.0005</v>
      </c>
      <c r="R247" s="202">
        <f>Q247*H247</f>
        <v>0.313665</v>
      </c>
      <c r="S247" s="202">
        <v>0</v>
      </c>
      <c r="T247" s="20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4" t="s">
        <v>222</v>
      </c>
      <c r="AT247" s="204" t="s">
        <v>217</v>
      </c>
      <c r="AU247" s="204" t="s">
        <v>86</v>
      </c>
      <c r="AY247" s="18" t="s">
        <v>215</v>
      </c>
      <c r="BE247" s="205">
        <f>IF(N247="základní",J247,0)</f>
        <v>0</v>
      </c>
      <c r="BF247" s="205">
        <f>IF(N247="snížená",J247,0)</f>
        <v>0</v>
      </c>
      <c r="BG247" s="205">
        <f>IF(N247="zákl. přenesená",J247,0)</f>
        <v>0</v>
      </c>
      <c r="BH247" s="205">
        <f>IF(N247="sníž. přenesená",J247,0)</f>
        <v>0</v>
      </c>
      <c r="BI247" s="205">
        <f>IF(N247="nulová",J247,0)</f>
        <v>0</v>
      </c>
      <c r="BJ247" s="18" t="s">
        <v>84</v>
      </c>
      <c r="BK247" s="205">
        <f>ROUND(I247*H247,2)</f>
        <v>0</v>
      </c>
      <c r="BL247" s="18" t="s">
        <v>222</v>
      </c>
      <c r="BM247" s="204" t="s">
        <v>1140</v>
      </c>
    </row>
    <row r="248" spans="2:51" s="14" customFormat="1" ht="11.25">
      <c r="B248" s="217"/>
      <c r="C248" s="218"/>
      <c r="D248" s="208" t="s">
        <v>224</v>
      </c>
      <c r="E248" s="219" t="s">
        <v>1</v>
      </c>
      <c r="F248" s="220" t="s">
        <v>1141</v>
      </c>
      <c r="G248" s="218"/>
      <c r="H248" s="221">
        <v>627.33</v>
      </c>
      <c r="I248" s="222"/>
      <c r="J248" s="218"/>
      <c r="K248" s="218"/>
      <c r="L248" s="223"/>
      <c r="M248" s="224"/>
      <c r="N248" s="225"/>
      <c r="O248" s="225"/>
      <c r="P248" s="225"/>
      <c r="Q248" s="225"/>
      <c r="R248" s="225"/>
      <c r="S248" s="225"/>
      <c r="T248" s="226"/>
      <c r="AT248" s="227" t="s">
        <v>224</v>
      </c>
      <c r="AU248" s="227" t="s">
        <v>86</v>
      </c>
      <c r="AV248" s="14" t="s">
        <v>86</v>
      </c>
      <c r="AW248" s="14" t="s">
        <v>32</v>
      </c>
      <c r="AX248" s="14" t="s">
        <v>84</v>
      </c>
      <c r="AY248" s="227" t="s">
        <v>215</v>
      </c>
    </row>
    <row r="249" spans="1:65" s="2" customFormat="1" ht="24.2" customHeight="1">
      <c r="A249" s="35"/>
      <c r="B249" s="36"/>
      <c r="C249" s="193" t="s">
        <v>599</v>
      </c>
      <c r="D249" s="193" t="s">
        <v>217</v>
      </c>
      <c r="E249" s="194" t="s">
        <v>1142</v>
      </c>
      <c r="F249" s="195" t="s">
        <v>1143</v>
      </c>
      <c r="G249" s="196" t="s">
        <v>230</v>
      </c>
      <c r="H249" s="197">
        <v>462.06</v>
      </c>
      <c r="I249" s="198"/>
      <c r="J249" s="199">
        <f>ROUND(I249*H249,2)</f>
        <v>0</v>
      </c>
      <c r="K249" s="195" t="s">
        <v>231</v>
      </c>
      <c r="L249" s="40"/>
      <c r="M249" s="200" t="s">
        <v>1</v>
      </c>
      <c r="N249" s="201" t="s">
        <v>42</v>
      </c>
      <c r="O249" s="72"/>
      <c r="P249" s="202">
        <f>O249*H249</f>
        <v>0</v>
      </c>
      <c r="Q249" s="202">
        <v>0</v>
      </c>
      <c r="R249" s="202">
        <f>Q249*H249</f>
        <v>0</v>
      </c>
      <c r="S249" s="202">
        <v>0</v>
      </c>
      <c r="T249" s="20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4" t="s">
        <v>222</v>
      </c>
      <c r="AT249" s="204" t="s">
        <v>217</v>
      </c>
      <c r="AU249" s="204" t="s">
        <v>86</v>
      </c>
      <c r="AY249" s="18" t="s">
        <v>215</v>
      </c>
      <c r="BE249" s="205">
        <f>IF(N249="základní",J249,0)</f>
        <v>0</v>
      </c>
      <c r="BF249" s="205">
        <f>IF(N249="snížená",J249,0)</f>
        <v>0</v>
      </c>
      <c r="BG249" s="205">
        <f>IF(N249="zákl. přenesená",J249,0)</f>
        <v>0</v>
      </c>
      <c r="BH249" s="205">
        <f>IF(N249="sníž. přenesená",J249,0)</f>
        <v>0</v>
      </c>
      <c r="BI249" s="205">
        <f>IF(N249="nulová",J249,0)</f>
        <v>0</v>
      </c>
      <c r="BJ249" s="18" t="s">
        <v>84</v>
      </c>
      <c r="BK249" s="205">
        <f>ROUND(I249*H249,2)</f>
        <v>0</v>
      </c>
      <c r="BL249" s="18" t="s">
        <v>222</v>
      </c>
      <c r="BM249" s="204" t="s">
        <v>1144</v>
      </c>
    </row>
    <row r="250" spans="2:51" s="14" customFormat="1" ht="11.25">
      <c r="B250" s="217"/>
      <c r="C250" s="218"/>
      <c r="D250" s="208" t="s">
        <v>224</v>
      </c>
      <c r="E250" s="219" t="s">
        <v>1</v>
      </c>
      <c r="F250" s="220" t="s">
        <v>1145</v>
      </c>
      <c r="G250" s="218"/>
      <c r="H250" s="221">
        <v>462.06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224</v>
      </c>
      <c r="AU250" s="227" t="s">
        <v>86</v>
      </c>
      <c r="AV250" s="14" t="s">
        <v>86</v>
      </c>
      <c r="AW250" s="14" t="s">
        <v>32</v>
      </c>
      <c r="AX250" s="14" t="s">
        <v>84</v>
      </c>
      <c r="AY250" s="227" t="s">
        <v>215</v>
      </c>
    </row>
    <row r="251" spans="1:65" s="2" customFormat="1" ht="16.5" customHeight="1">
      <c r="A251" s="35"/>
      <c r="B251" s="36"/>
      <c r="C251" s="193" t="s">
        <v>603</v>
      </c>
      <c r="D251" s="193" t="s">
        <v>217</v>
      </c>
      <c r="E251" s="194" t="s">
        <v>1146</v>
      </c>
      <c r="F251" s="195" t="s">
        <v>1147</v>
      </c>
      <c r="G251" s="196" t="s">
        <v>230</v>
      </c>
      <c r="H251" s="197">
        <v>1155.552</v>
      </c>
      <c r="I251" s="198"/>
      <c r="J251" s="199">
        <f>ROUND(I251*H251,2)</f>
        <v>0</v>
      </c>
      <c r="K251" s="195" t="s">
        <v>231</v>
      </c>
      <c r="L251" s="40"/>
      <c r="M251" s="200" t="s">
        <v>1</v>
      </c>
      <c r="N251" s="201" t="s">
        <v>42</v>
      </c>
      <c r="O251" s="72"/>
      <c r="P251" s="202">
        <f>O251*H251</f>
        <v>0</v>
      </c>
      <c r="Q251" s="202">
        <v>0</v>
      </c>
      <c r="R251" s="202">
        <f>Q251*H251</f>
        <v>0</v>
      </c>
      <c r="S251" s="202">
        <v>0</v>
      </c>
      <c r="T251" s="203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4" t="s">
        <v>222</v>
      </c>
      <c r="AT251" s="204" t="s">
        <v>217</v>
      </c>
      <c r="AU251" s="204" t="s">
        <v>86</v>
      </c>
      <c r="AY251" s="18" t="s">
        <v>215</v>
      </c>
      <c r="BE251" s="205">
        <f>IF(N251="základní",J251,0)</f>
        <v>0</v>
      </c>
      <c r="BF251" s="205">
        <f>IF(N251="snížená",J251,0)</f>
        <v>0</v>
      </c>
      <c r="BG251" s="205">
        <f>IF(N251="zákl. přenesená",J251,0)</f>
        <v>0</v>
      </c>
      <c r="BH251" s="205">
        <f>IF(N251="sníž. přenesená",J251,0)</f>
        <v>0</v>
      </c>
      <c r="BI251" s="205">
        <f>IF(N251="nulová",J251,0)</f>
        <v>0</v>
      </c>
      <c r="BJ251" s="18" t="s">
        <v>84</v>
      </c>
      <c r="BK251" s="205">
        <f>ROUND(I251*H251,2)</f>
        <v>0</v>
      </c>
      <c r="BL251" s="18" t="s">
        <v>222</v>
      </c>
      <c r="BM251" s="204" t="s">
        <v>1148</v>
      </c>
    </row>
    <row r="252" spans="2:51" s="14" customFormat="1" ht="11.25">
      <c r="B252" s="217"/>
      <c r="C252" s="218"/>
      <c r="D252" s="208" t="s">
        <v>224</v>
      </c>
      <c r="E252" s="219" t="s">
        <v>1</v>
      </c>
      <c r="F252" s="220" t="s">
        <v>1149</v>
      </c>
      <c r="G252" s="218"/>
      <c r="H252" s="221">
        <v>462.06</v>
      </c>
      <c r="I252" s="222"/>
      <c r="J252" s="218"/>
      <c r="K252" s="218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224</v>
      </c>
      <c r="AU252" s="227" t="s">
        <v>86</v>
      </c>
      <c r="AV252" s="14" t="s">
        <v>86</v>
      </c>
      <c r="AW252" s="14" t="s">
        <v>32</v>
      </c>
      <c r="AX252" s="14" t="s">
        <v>77</v>
      </c>
      <c r="AY252" s="227" t="s">
        <v>215</v>
      </c>
    </row>
    <row r="253" spans="2:51" s="14" customFormat="1" ht="11.25">
      <c r="B253" s="217"/>
      <c r="C253" s="218"/>
      <c r="D253" s="208" t="s">
        <v>224</v>
      </c>
      <c r="E253" s="219" t="s">
        <v>1</v>
      </c>
      <c r="F253" s="220" t="s">
        <v>1150</v>
      </c>
      <c r="G253" s="218"/>
      <c r="H253" s="221">
        <v>693.492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224</v>
      </c>
      <c r="AU253" s="227" t="s">
        <v>86</v>
      </c>
      <c r="AV253" s="14" t="s">
        <v>86</v>
      </c>
      <c r="AW253" s="14" t="s">
        <v>32</v>
      </c>
      <c r="AX253" s="14" t="s">
        <v>77</v>
      </c>
      <c r="AY253" s="227" t="s">
        <v>215</v>
      </c>
    </row>
    <row r="254" spans="2:51" s="15" customFormat="1" ht="11.25">
      <c r="B254" s="228"/>
      <c r="C254" s="229"/>
      <c r="D254" s="208" t="s">
        <v>224</v>
      </c>
      <c r="E254" s="230" t="s">
        <v>1</v>
      </c>
      <c r="F254" s="231" t="s">
        <v>227</v>
      </c>
      <c r="G254" s="229"/>
      <c r="H254" s="232">
        <v>1155.552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AT254" s="238" t="s">
        <v>224</v>
      </c>
      <c r="AU254" s="238" t="s">
        <v>86</v>
      </c>
      <c r="AV254" s="15" t="s">
        <v>222</v>
      </c>
      <c r="AW254" s="15" t="s">
        <v>32</v>
      </c>
      <c r="AX254" s="15" t="s">
        <v>84</v>
      </c>
      <c r="AY254" s="238" t="s">
        <v>215</v>
      </c>
    </row>
    <row r="255" spans="1:65" s="2" customFormat="1" ht="24.2" customHeight="1">
      <c r="A255" s="35"/>
      <c r="B255" s="36"/>
      <c r="C255" s="193" t="s">
        <v>608</v>
      </c>
      <c r="D255" s="193" t="s">
        <v>217</v>
      </c>
      <c r="E255" s="194" t="s">
        <v>1151</v>
      </c>
      <c r="F255" s="195" t="s">
        <v>1152</v>
      </c>
      <c r="G255" s="196" t="s">
        <v>220</v>
      </c>
      <c r="H255" s="197">
        <v>97.7</v>
      </c>
      <c r="I255" s="198"/>
      <c r="J255" s="199">
        <f>ROUND(I255*H255,2)</f>
        <v>0</v>
      </c>
      <c r="K255" s="195" t="s">
        <v>1</v>
      </c>
      <c r="L255" s="40"/>
      <c r="M255" s="200" t="s">
        <v>1</v>
      </c>
      <c r="N255" s="201" t="s">
        <v>42</v>
      </c>
      <c r="O255" s="72"/>
      <c r="P255" s="202">
        <f>O255*H255</f>
        <v>0</v>
      </c>
      <c r="Q255" s="202">
        <v>0.00061</v>
      </c>
      <c r="R255" s="202">
        <f>Q255*H255</f>
        <v>0.059597</v>
      </c>
      <c r="S255" s="202">
        <v>0</v>
      </c>
      <c r="T255" s="203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4" t="s">
        <v>222</v>
      </c>
      <c r="AT255" s="204" t="s">
        <v>217</v>
      </c>
      <c r="AU255" s="204" t="s">
        <v>86</v>
      </c>
      <c r="AY255" s="18" t="s">
        <v>215</v>
      </c>
      <c r="BE255" s="205">
        <f>IF(N255="základní",J255,0)</f>
        <v>0</v>
      </c>
      <c r="BF255" s="205">
        <f>IF(N255="snížená",J255,0)</f>
        <v>0</v>
      </c>
      <c r="BG255" s="205">
        <f>IF(N255="zákl. přenesená",J255,0)</f>
        <v>0</v>
      </c>
      <c r="BH255" s="205">
        <f>IF(N255="sníž. přenesená",J255,0)</f>
        <v>0</v>
      </c>
      <c r="BI255" s="205">
        <f>IF(N255="nulová",J255,0)</f>
        <v>0</v>
      </c>
      <c r="BJ255" s="18" t="s">
        <v>84</v>
      </c>
      <c r="BK255" s="205">
        <f>ROUND(I255*H255,2)</f>
        <v>0</v>
      </c>
      <c r="BL255" s="18" t="s">
        <v>222</v>
      </c>
      <c r="BM255" s="204" t="s">
        <v>1153</v>
      </c>
    </row>
    <row r="256" spans="2:51" s="14" customFormat="1" ht="11.25">
      <c r="B256" s="217"/>
      <c r="C256" s="218"/>
      <c r="D256" s="208" t="s">
        <v>224</v>
      </c>
      <c r="E256" s="219" t="s">
        <v>1</v>
      </c>
      <c r="F256" s="220" t="s">
        <v>1154</v>
      </c>
      <c r="G256" s="218"/>
      <c r="H256" s="221">
        <v>97.7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224</v>
      </c>
      <c r="AU256" s="227" t="s">
        <v>86</v>
      </c>
      <c r="AV256" s="14" t="s">
        <v>86</v>
      </c>
      <c r="AW256" s="14" t="s">
        <v>32</v>
      </c>
      <c r="AX256" s="14" t="s">
        <v>84</v>
      </c>
      <c r="AY256" s="227" t="s">
        <v>215</v>
      </c>
    </row>
    <row r="257" spans="1:65" s="2" customFormat="1" ht="24.2" customHeight="1">
      <c r="A257" s="35"/>
      <c r="B257" s="36"/>
      <c r="C257" s="193" t="s">
        <v>612</v>
      </c>
      <c r="D257" s="193" t="s">
        <v>217</v>
      </c>
      <c r="E257" s="194" t="s">
        <v>1155</v>
      </c>
      <c r="F257" s="195" t="s">
        <v>1156</v>
      </c>
      <c r="G257" s="196" t="s">
        <v>230</v>
      </c>
      <c r="H257" s="197">
        <v>28.9</v>
      </c>
      <c r="I257" s="198"/>
      <c r="J257" s="199">
        <f>ROUND(I257*H257,2)</f>
        <v>0</v>
      </c>
      <c r="K257" s="195" t="s">
        <v>231</v>
      </c>
      <c r="L257" s="40"/>
      <c r="M257" s="200" t="s">
        <v>1</v>
      </c>
      <c r="N257" s="201" t="s">
        <v>42</v>
      </c>
      <c r="O257" s="72"/>
      <c r="P257" s="202">
        <f>O257*H257</f>
        <v>0</v>
      </c>
      <c r="Q257" s="202">
        <v>0.10362</v>
      </c>
      <c r="R257" s="202">
        <f>Q257*H257</f>
        <v>2.994618</v>
      </c>
      <c r="S257" s="202">
        <v>0</v>
      </c>
      <c r="T257" s="203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4" t="s">
        <v>222</v>
      </c>
      <c r="AT257" s="204" t="s">
        <v>217</v>
      </c>
      <c r="AU257" s="204" t="s">
        <v>86</v>
      </c>
      <c r="AY257" s="18" t="s">
        <v>215</v>
      </c>
      <c r="BE257" s="205">
        <f>IF(N257="základní",J257,0)</f>
        <v>0</v>
      </c>
      <c r="BF257" s="205">
        <f>IF(N257="snížená",J257,0)</f>
        <v>0</v>
      </c>
      <c r="BG257" s="205">
        <f>IF(N257="zákl. přenesená",J257,0)</f>
        <v>0</v>
      </c>
      <c r="BH257" s="205">
        <f>IF(N257="sníž. přenesená",J257,0)</f>
        <v>0</v>
      </c>
      <c r="BI257" s="205">
        <f>IF(N257="nulová",J257,0)</f>
        <v>0</v>
      </c>
      <c r="BJ257" s="18" t="s">
        <v>84</v>
      </c>
      <c r="BK257" s="205">
        <f>ROUND(I257*H257,2)</f>
        <v>0</v>
      </c>
      <c r="BL257" s="18" t="s">
        <v>222</v>
      </c>
      <c r="BM257" s="204" t="s">
        <v>1157</v>
      </c>
    </row>
    <row r="258" spans="2:51" s="14" customFormat="1" ht="11.25">
      <c r="B258" s="217"/>
      <c r="C258" s="218"/>
      <c r="D258" s="208" t="s">
        <v>224</v>
      </c>
      <c r="E258" s="219" t="s">
        <v>1</v>
      </c>
      <c r="F258" s="220" t="s">
        <v>1158</v>
      </c>
      <c r="G258" s="218"/>
      <c r="H258" s="221">
        <v>28.9</v>
      </c>
      <c r="I258" s="222"/>
      <c r="J258" s="218"/>
      <c r="K258" s="218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224</v>
      </c>
      <c r="AU258" s="227" t="s">
        <v>86</v>
      </c>
      <c r="AV258" s="14" t="s">
        <v>86</v>
      </c>
      <c r="AW258" s="14" t="s">
        <v>32</v>
      </c>
      <c r="AX258" s="14" t="s">
        <v>84</v>
      </c>
      <c r="AY258" s="227" t="s">
        <v>215</v>
      </c>
    </row>
    <row r="259" spans="1:65" s="2" customFormat="1" ht="33" customHeight="1">
      <c r="A259" s="35"/>
      <c r="B259" s="36"/>
      <c r="C259" s="193" t="s">
        <v>616</v>
      </c>
      <c r="D259" s="193" t="s">
        <v>217</v>
      </c>
      <c r="E259" s="194" t="s">
        <v>1159</v>
      </c>
      <c r="F259" s="195" t="s">
        <v>1160</v>
      </c>
      <c r="G259" s="196" t="s">
        <v>230</v>
      </c>
      <c r="H259" s="197">
        <v>28.9</v>
      </c>
      <c r="I259" s="198"/>
      <c r="J259" s="199">
        <f>ROUND(I259*H259,2)</f>
        <v>0</v>
      </c>
      <c r="K259" s="195" t="s">
        <v>231</v>
      </c>
      <c r="L259" s="40"/>
      <c r="M259" s="200" t="s">
        <v>1</v>
      </c>
      <c r="N259" s="201" t="s">
        <v>42</v>
      </c>
      <c r="O259" s="72"/>
      <c r="P259" s="202">
        <f>O259*H259</f>
        <v>0</v>
      </c>
      <c r="Q259" s="202">
        <v>0</v>
      </c>
      <c r="R259" s="202">
        <f>Q259*H259</f>
        <v>0</v>
      </c>
      <c r="S259" s="202">
        <v>0</v>
      </c>
      <c r="T259" s="203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4" t="s">
        <v>222</v>
      </c>
      <c r="AT259" s="204" t="s">
        <v>217</v>
      </c>
      <c r="AU259" s="204" t="s">
        <v>86</v>
      </c>
      <c r="AY259" s="18" t="s">
        <v>215</v>
      </c>
      <c r="BE259" s="205">
        <f>IF(N259="základní",J259,0)</f>
        <v>0</v>
      </c>
      <c r="BF259" s="205">
        <f>IF(N259="snížená",J259,0)</f>
        <v>0</v>
      </c>
      <c r="BG259" s="205">
        <f>IF(N259="zákl. přenesená",J259,0)</f>
        <v>0</v>
      </c>
      <c r="BH259" s="205">
        <f>IF(N259="sníž. přenesená",J259,0)</f>
        <v>0</v>
      </c>
      <c r="BI259" s="205">
        <f>IF(N259="nulová",J259,0)</f>
        <v>0</v>
      </c>
      <c r="BJ259" s="18" t="s">
        <v>84</v>
      </c>
      <c r="BK259" s="205">
        <f>ROUND(I259*H259,2)</f>
        <v>0</v>
      </c>
      <c r="BL259" s="18" t="s">
        <v>222</v>
      </c>
      <c r="BM259" s="204" t="s">
        <v>1161</v>
      </c>
    </row>
    <row r="260" spans="2:51" s="14" customFormat="1" ht="11.25">
      <c r="B260" s="217"/>
      <c r="C260" s="218"/>
      <c r="D260" s="208" t="s">
        <v>224</v>
      </c>
      <c r="E260" s="219" t="s">
        <v>1</v>
      </c>
      <c r="F260" s="220" t="s">
        <v>1158</v>
      </c>
      <c r="G260" s="218"/>
      <c r="H260" s="221">
        <v>28.9</v>
      </c>
      <c r="I260" s="222"/>
      <c r="J260" s="218"/>
      <c r="K260" s="218"/>
      <c r="L260" s="223"/>
      <c r="M260" s="224"/>
      <c r="N260" s="225"/>
      <c r="O260" s="225"/>
      <c r="P260" s="225"/>
      <c r="Q260" s="225"/>
      <c r="R260" s="225"/>
      <c r="S260" s="225"/>
      <c r="T260" s="226"/>
      <c r="AT260" s="227" t="s">
        <v>224</v>
      </c>
      <c r="AU260" s="227" t="s">
        <v>86</v>
      </c>
      <c r="AV260" s="14" t="s">
        <v>86</v>
      </c>
      <c r="AW260" s="14" t="s">
        <v>32</v>
      </c>
      <c r="AX260" s="14" t="s">
        <v>84</v>
      </c>
      <c r="AY260" s="227" t="s">
        <v>215</v>
      </c>
    </row>
    <row r="261" spans="1:65" s="2" customFormat="1" ht="21.75" customHeight="1">
      <c r="A261" s="35"/>
      <c r="B261" s="36"/>
      <c r="C261" s="250" t="s">
        <v>620</v>
      </c>
      <c r="D261" s="250" t="s">
        <v>527</v>
      </c>
      <c r="E261" s="251" t="s">
        <v>1162</v>
      </c>
      <c r="F261" s="252" t="s">
        <v>1163</v>
      </c>
      <c r="G261" s="253" t="s">
        <v>230</v>
      </c>
      <c r="H261" s="254">
        <v>24.009</v>
      </c>
      <c r="I261" s="255"/>
      <c r="J261" s="256">
        <f>ROUND(I261*H261,2)</f>
        <v>0</v>
      </c>
      <c r="K261" s="252" t="s">
        <v>231</v>
      </c>
      <c r="L261" s="257"/>
      <c r="M261" s="258" t="s">
        <v>1</v>
      </c>
      <c r="N261" s="259" t="s">
        <v>42</v>
      </c>
      <c r="O261" s="72"/>
      <c r="P261" s="202">
        <f>O261*H261</f>
        <v>0</v>
      </c>
      <c r="Q261" s="202">
        <v>0.176</v>
      </c>
      <c r="R261" s="202">
        <f>Q261*H261</f>
        <v>4.225584</v>
      </c>
      <c r="S261" s="202">
        <v>0</v>
      </c>
      <c r="T261" s="20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4" t="s">
        <v>261</v>
      </c>
      <c r="AT261" s="204" t="s">
        <v>527</v>
      </c>
      <c r="AU261" s="204" t="s">
        <v>86</v>
      </c>
      <c r="AY261" s="18" t="s">
        <v>215</v>
      </c>
      <c r="BE261" s="205">
        <f>IF(N261="základní",J261,0)</f>
        <v>0</v>
      </c>
      <c r="BF261" s="205">
        <f>IF(N261="snížená",J261,0)</f>
        <v>0</v>
      </c>
      <c r="BG261" s="205">
        <f>IF(N261="zákl. přenesená",J261,0)</f>
        <v>0</v>
      </c>
      <c r="BH261" s="205">
        <f>IF(N261="sníž. přenesená",J261,0)</f>
        <v>0</v>
      </c>
      <c r="BI261" s="205">
        <f>IF(N261="nulová",J261,0)</f>
        <v>0</v>
      </c>
      <c r="BJ261" s="18" t="s">
        <v>84</v>
      </c>
      <c r="BK261" s="205">
        <f>ROUND(I261*H261,2)</f>
        <v>0</v>
      </c>
      <c r="BL261" s="18" t="s">
        <v>222</v>
      </c>
      <c r="BM261" s="204" t="s">
        <v>1164</v>
      </c>
    </row>
    <row r="262" spans="2:51" s="14" customFormat="1" ht="11.25">
      <c r="B262" s="217"/>
      <c r="C262" s="218"/>
      <c r="D262" s="208" t="s">
        <v>224</v>
      </c>
      <c r="E262" s="218"/>
      <c r="F262" s="220" t="s">
        <v>1165</v>
      </c>
      <c r="G262" s="218"/>
      <c r="H262" s="221">
        <v>24.009</v>
      </c>
      <c r="I262" s="222"/>
      <c r="J262" s="218"/>
      <c r="K262" s="218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224</v>
      </c>
      <c r="AU262" s="227" t="s">
        <v>86</v>
      </c>
      <c r="AV262" s="14" t="s">
        <v>86</v>
      </c>
      <c r="AW262" s="14" t="s">
        <v>4</v>
      </c>
      <c r="AX262" s="14" t="s">
        <v>84</v>
      </c>
      <c r="AY262" s="227" t="s">
        <v>215</v>
      </c>
    </row>
    <row r="263" spans="1:65" s="2" customFormat="1" ht="24.2" customHeight="1">
      <c r="A263" s="35"/>
      <c r="B263" s="36"/>
      <c r="C263" s="250" t="s">
        <v>624</v>
      </c>
      <c r="D263" s="250" t="s">
        <v>527</v>
      </c>
      <c r="E263" s="251" t="s">
        <v>1166</v>
      </c>
      <c r="F263" s="252" t="s">
        <v>1167</v>
      </c>
      <c r="G263" s="253" t="s">
        <v>230</v>
      </c>
      <c r="H263" s="254">
        <v>5.758</v>
      </c>
      <c r="I263" s="255"/>
      <c r="J263" s="256">
        <f>ROUND(I263*H263,2)</f>
        <v>0</v>
      </c>
      <c r="K263" s="252" t="s">
        <v>221</v>
      </c>
      <c r="L263" s="257"/>
      <c r="M263" s="258" t="s">
        <v>1</v>
      </c>
      <c r="N263" s="259" t="s">
        <v>42</v>
      </c>
      <c r="O263" s="72"/>
      <c r="P263" s="202">
        <f>O263*H263</f>
        <v>0</v>
      </c>
      <c r="Q263" s="202">
        <v>0.176</v>
      </c>
      <c r="R263" s="202">
        <f>Q263*H263</f>
        <v>1.0134079999999999</v>
      </c>
      <c r="S263" s="202">
        <v>0</v>
      </c>
      <c r="T263" s="20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4" t="s">
        <v>261</v>
      </c>
      <c r="AT263" s="204" t="s">
        <v>527</v>
      </c>
      <c r="AU263" s="204" t="s">
        <v>86</v>
      </c>
      <c r="AY263" s="18" t="s">
        <v>215</v>
      </c>
      <c r="BE263" s="205">
        <f>IF(N263="základní",J263,0)</f>
        <v>0</v>
      </c>
      <c r="BF263" s="205">
        <f>IF(N263="snížená",J263,0)</f>
        <v>0</v>
      </c>
      <c r="BG263" s="205">
        <f>IF(N263="zákl. přenesená",J263,0)</f>
        <v>0</v>
      </c>
      <c r="BH263" s="205">
        <f>IF(N263="sníž. přenesená",J263,0)</f>
        <v>0</v>
      </c>
      <c r="BI263" s="205">
        <f>IF(N263="nulová",J263,0)</f>
        <v>0</v>
      </c>
      <c r="BJ263" s="18" t="s">
        <v>84</v>
      </c>
      <c r="BK263" s="205">
        <f>ROUND(I263*H263,2)</f>
        <v>0</v>
      </c>
      <c r="BL263" s="18" t="s">
        <v>222</v>
      </c>
      <c r="BM263" s="204" t="s">
        <v>1168</v>
      </c>
    </row>
    <row r="264" spans="2:51" s="14" customFormat="1" ht="11.25">
      <c r="B264" s="217"/>
      <c r="C264" s="218"/>
      <c r="D264" s="208" t="s">
        <v>224</v>
      </c>
      <c r="E264" s="218"/>
      <c r="F264" s="220" t="s">
        <v>1169</v>
      </c>
      <c r="G264" s="218"/>
      <c r="H264" s="221">
        <v>5.758</v>
      </c>
      <c r="I264" s="222"/>
      <c r="J264" s="218"/>
      <c r="K264" s="218"/>
      <c r="L264" s="223"/>
      <c r="M264" s="224"/>
      <c r="N264" s="225"/>
      <c r="O264" s="225"/>
      <c r="P264" s="225"/>
      <c r="Q264" s="225"/>
      <c r="R264" s="225"/>
      <c r="S264" s="225"/>
      <c r="T264" s="226"/>
      <c r="AT264" s="227" t="s">
        <v>224</v>
      </c>
      <c r="AU264" s="227" t="s">
        <v>86</v>
      </c>
      <c r="AV264" s="14" t="s">
        <v>86</v>
      </c>
      <c r="AW264" s="14" t="s">
        <v>4</v>
      </c>
      <c r="AX264" s="14" t="s">
        <v>84</v>
      </c>
      <c r="AY264" s="227" t="s">
        <v>215</v>
      </c>
    </row>
    <row r="265" spans="1:65" s="2" customFormat="1" ht="37.9" customHeight="1">
      <c r="A265" s="35"/>
      <c r="B265" s="36"/>
      <c r="C265" s="193" t="s">
        <v>628</v>
      </c>
      <c r="D265" s="193" t="s">
        <v>217</v>
      </c>
      <c r="E265" s="194" t="s">
        <v>1170</v>
      </c>
      <c r="F265" s="195" t="s">
        <v>1171</v>
      </c>
      <c r="G265" s="196" t="s">
        <v>230</v>
      </c>
      <c r="H265" s="197">
        <v>5.59</v>
      </c>
      <c r="I265" s="198"/>
      <c r="J265" s="199">
        <f>ROUND(I265*H265,2)</f>
        <v>0</v>
      </c>
      <c r="K265" s="195" t="s">
        <v>221</v>
      </c>
      <c r="L265" s="40"/>
      <c r="M265" s="200" t="s">
        <v>1</v>
      </c>
      <c r="N265" s="201" t="s">
        <v>42</v>
      </c>
      <c r="O265" s="72"/>
      <c r="P265" s="202">
        <f>O265*H265</f>
        <v>0</v>
      </c>
      <c r="Q265" s="202">
        <v>0.014</v>
      </c>
      <c r="R265" s="202">
        <f>Q265*H265</f>
        <v>0.07826</v>
      </c>
      <c r="S265" s="202">
        <v>0</v>
      </c>
      <c r="T265" s="203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4" t="s">
        <v>222</v>
      </c>
      <c r="AT265" s="204" t="s">
        <v>217</v>
      </c>
      <c r="AU265" s="204" t="s">
        <v>86</v>
      </c>
      <c r="AY265" s="18" t="s">
        <v>215</v>
      </c>
      <c r="BE265" s="205">
        <f>IF(N265="základní",J265,0)</f>
        <v>0</v>
      </c>
      <c r="BF265" s="205">
        <f>IF(N265="snížená",J265,0)</f>
        <v>0</v>
      </c>
      <c r="BG265" s="205">
        <f>IF(N265="zákl. přenesená",J265,0)</f>
        <v>0</v>
      </c>
      <c r="BH265" s="205">
        <f>IF(N265="sníž. přenesená",J265,0)</f>
        <v>0</v>
      </c>
      <c r="BI265" s="205">
        <f>IF(N265="nulová",J265,0)</f>
        <v>0</v>
      </c>
      <c r="BJ265" s="18" t="s">
        <v>84</v>
      </c>
      <c r="BK265" s="205">
        <f>ROUND(I265*H265,2)</f>
        <v>0</v>
      </c>
      <c r="BL265" s="18" t="s">
        <v>222</v>
      </c>
      <c r="BM265" s="204" t="s">
        <v>1172</v>
      </c>
    </row>
    <row r="266" spans="2:51" s="14" customFormat="1" ht="11.25">
      <c r="B266" s="217"/>
      <c r="C266" s="218"/>
      <c r="D266" s="208" t="s">
        <v>224</v>
      </c>
      <c r="E266" s="219" t="s">
        <v>1</v>
      </c>
      <c r="F266" s="220" t="s">
        <v>1173</v>
      </c>
      <c r="G266" s="218"/>
      <c r="H266" s="221">
        <v>5.59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224</v>
      </c>
      <c r="AU266" s="227" t="s">
        <v>86</v>
      </c>
      <c r="AV266" s="14" t="s">
        <v>86</v>
      </c>
      <c r="AW266" s="14" t="s">
        <v>32</v>
      </c>
      <c r="AX266" s="14" t="s">
        <v>84</v>
      </c>
      <c r="AY266" s="227" t="s">
        <v>215</v>
      </c>
    </row>
    <row r="267" spans="1:65" s="2" customFormat="1" ht="24.2" customHeight="1">
      <c r="A267" s="35"/>
      <c r="B267" s="36"/>
      <c r="C267" s="193" t="s">
        <v>632</v>
      </c>
      <c r="D267" s="193" t="s">
        <v>217</v>
      </c>
      <c r="E267" s="194" t="s">
        <v>1174</v>
      </c>
      <c r="F267" s="195" t="s">
        <v>1175</v>
      </c>
      <c r="G267" s="196" t="s">
        <v>230</v>
      </c>
      <c r="H267" s="197">
        <v>2.69</v>
      </c>
      <c r="I267" s="198"/>
      <c r="J267" s="199">
        <f>ROUND(I267*H267,2)</f>
        <v>0</v>
      </c>
      <c r="K267" s="195" t="s">
        <v>231</v>
      </c>
      <c r="L267" s="40"/>
      <c r="M267" s="200" t="s">
        <v>1</v>
      </c>
      <c r="N267" s="201" t="s">
        <v>42</v>
      </c>
      <c r="O267" s="72"/>
      <c r="P267" s="202">
        <f>O267*H267</f>
        <v>0</v>
      </c>
      <c r="Q267" s="202">
        <v>0.1837</v>
      </c>
      <c r="R267" s="202">
        <f>Q267*H267</f>
        <v>0.494153</v>
      </c>
      <c r="S267" s="202">
        <v>0</v>
      </c>
      <c r="T267" s="203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4" t="s">
        <v>222</v>
      </c>
      <c r="AT267" s="204" t="s">
        <v>217</v>
      </c>
      <c r="AU267" s="204" t="s">
        <v>86</v>
      </c>
      <c r="AY267" s="18" t="s">
        <v>215</v>
      </c>
      <c r="BE267" s="205">
        <f>IF(N267="základní",J267,0)</f>
        <v>0</v>
      </c>
      <c r="BF267" s="205">
        <f>IF(N267="snížená",J267,0)</f>
        <v>0</v>
      </c>
      <c r="BG267" s="205">
        <f>IF(N267="zákl. přenesená",J267,0)</f>
        <v>0</v>
      </c>
      <c r="BH267" s="205">
        <f>IF(N267="sníž. přenesená",J267,0)</f>
        <v>0</v>
      </c>
      <c r="BI267" s="205">
        <f>IF(N267="nulová",J267,0)</f>
        <v>0</v>
      </c>
      <c r="BJ267" s="18" t="s">
        <v>84</v>
      </c>
      <c r="BK267" s="205">
        <f>ROUND(I267*H267,2)</f>
        <v>0</v>
      </c>
      <c r="BL267" s="18" t="s">
        <v>222</v>
      </c>
      <c r="BM267" s="204" t="s">
        <v>1176</v>
      </c>
    </row>
    <row r="268" spans="2:51" s="14" customFormat="1" ht="11.25">
      <c r="B268" s="217"/>
      <c r="C268" s="218"/>
      <c r="D268" s="208" t="s">
        <v>224</v>
      </c>
      <c r="E268" s="219" t="s">
        <v>1</v>
      </c>
      <c r="F268" s="220" t="s">
        <v>1177</v>
      </c>
      <c r="G268" s="218"/>
      <c r="H268" s="221">
        <v>2.69</v>
      </c>
      <c r="I268" s="222"/>
      <c r="J268" s="218"/>
      <c r="K268" s="218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224</v>
      </c>
      <c r="AU268" s="227" t="s">
        <v>86</v>
      </c>
      <c r="AV268" s="14" t="s">
        <v>86</v>
      </c>
      <c r="AW268" s="14" t="s">
        <v>32</v>
      </c>
      <c r="AX268" s="14" t="s">
        <v>84</v>
      </c>
      <c r="AY268" s="227" t="s">
        <v>215</v>
      </c>
    </row>
    <row r="269" spans="1:65" s="2" customFormat="1" ht="24.2" customHeight="1">
      <c r="A269" s="35"/>
      <c r="B269" s="36"/>
      <c r="C269" s="193" t="s">
        <v>636</v>
      </c>
      <c r="D269" s="193" t="s">
        <v>217</v>
      </c>
      <c r="E269" s="194" t="s">
        <v>1178</v>
      </c>
      <c r="F269" s="195" t="s">
        <v>1179</v>
      </c>
      <c r="G269" s="196" t="s">
        <v>230</v>
      </c>
      <c r="H269" s="197">
        <v>31.59</v>
      </c>
      <c r="I269" s="198"/>
      <c r="J269" s="199">
        <f>ROUND(I269*H269,2)</f>
        <v>0</v>
      </c>
      <c r="K269" s="195" t="s">
        <v>231</v>
      </c>
      <c r="L269" s="40"/>
      <c r="M269" s="200" t="s">
        <v>1</v>
      </c>
      <c r="N269" s="201" t="s">
        <v>42</v>
      </c>
      <c r="O269" s="72"/>
      <c r="P269" s="202">
        <f>O269*H269</f>
        <v>0</v>
      </c>
      <c r="Q269" s="202">
        <v>0.40869</v>
      </c>
      <c r="R269" s="202">
        <f>Q269*H269</f>
        <v>12.9105171</v>
      </c>
      <c r="S269" s="202">
        <v>0</v>
      </c>
      <c r="T269" s="203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4" t="s">
        <v>222</v>
      </c>
      <c r="AT269" s="204" t="s">
        <v>217</v>
      </c>
      <c r="AU269" s="204" t="s">
        <v>86</v>
      </c>
      <c r="AY269" s="18" t="s">
        <v>215</v>
      </c>
      <c r="BE269" s="205">
        <f>IF(N269="základní",J269,0)</f>
        <v>0</v>
      </c>
      <c r="BF269" s="205">
        <f>IF(N269="snížená",J269,0)</f>
        <v>0</v>
      </c>
      <c r="BG269" s="205">
        <f>IF(N269="zákl. přenesená",J269,0)</f>
        <v>0</v>
      </c>
      <c r="BH269" s="205">
        <f>IF(N269="sníž. přenesená",J269,0)</f>
        <v>0</v>
      </c>
      <c r="BI269" s="205">
        <f>IF(N269="nulová",J269,0)</f>
        <v>0</v>
      </c>
      <c r="BJ269" s="18" t="s">
        <v>84</v>
      </c>
      <c r="BK269" s="205">
        <f>ROUND(I269*H269,2)</f>
        <v>0</v>
      </c>
      <c r="BL269" s="18" t="s">
        <v>222</v>
      </c>
      <c r="BM269" s="204" t="s">
        <v>1180</v>
      </c>
    </row>
    <row r="270" spans="2:51" s="14" customFormat="1" ht="11.25">
      <c r="B270" s="217"/>
      <c r="C270" s="218"/>
      <c r="D270" s="208" t="s">
        <v>224</v>
      </c>
      <c r="E270" s="219" t="s">
        <v>1</v>
      </c>
      <c r="F270" s="220" t="s">
        <v>1181</v>
      </c>
      <c r="G270" s="218"/>
      <c r="H270" s="221">
        <v>31.59</v>
      </c>
      <c r="I270" s="222"/>
      <c r="J270" s="218"/>
      <c r="K270" s="218"/>
      <c r="L270" s="223"/>
      <c r="M270" s="224"/>
      <c r="N270" s="225"/>
      <c r="O270" s="225"/>
      <c r="P270" s="225"/>
      <c r="Q270" s="225"/>
      <c r="R270" s="225"/>
      <c r="S270" s="225"/>
      <c r="T270" s="226"/>
      <c r="AT270" s="227" t="s">
        <v>224</v>
      </c>
      <c r="AU270" s="227" t="s">
        <v>86</v>
      </c>
      <c r="AV270" s="14" t="s">
        <v>86</v>
      </c>
      <c r="AW270" s="14" t="s">
        <v>32</v>
      </c>
      <c r="AX270" s="14" t="s">
        <v>84</v>
      </c>
      <c r="AY270" s="227" t="s">
        <v>215</v>
      </c>
    </row>
    <row r="271" spans="1:65" s="2" customFormat="1" ht="16.5" customHeight="1">
      <c r="A271" s="35"/>
      <c r="B271" s="36"/>
      <c r="C271" s="193" t="s">
        <v>640</v>
      </c>
      <c r="D271" s="193" t="s">
        <v>217</v>
      </c>
      <c r="E271" s="194" t="s">
        <v>1146</v>
      </c>
      <c r="F271" s="195" t="s">
        <v>1147</v>
      </c>
      <c r="G271" s="196" t="s">
        <v>230</v>
      </c>
      <c r="H271" s="197">
        <v>31.59</v>
      </c>
      <c r="I271" s="198"/>
      <c r="J271" s="199">
        <f>ROUND(I271*H271,2)</f>
        <v>0</v>
      </c>
      <c r="K271" s="195" t="s">
        <v>231</v>
      </c>
      <c r="L271" s="40"/>
      <c r="M271" s="200" t="s">
        <v>1</v>
      </c>
      <c r="N271" s="201" t="s">
        <v>42</v>
      </c>
      <c r="O271" s="72"/>
      <c r="P271" s="202">
        <f>O271*H271</f>
        <v>0</v>
      </c>
      <c r="Q271" s="202">
        <v>0.46</v>
      </c>
      <c r="R271" s="202">
        <f>Q271*H271</f>
        <v>14.531400000000001</v>
      </c>
      <c r="S271" s="202">
        <v>0</v>
      </c>
      <c r="T271" s="203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4" t="s">
        <v>222</v>
      </c>
      <c r="AT271" s="204" t="s">
        <v>217</v>
      </c>
      <c r="AU271" s="204" t="s">
        <v>86</v>
      </c>
      <c r="AY271" s="18" t="s">
        <v>215</v>
      </c>
      <c r="BE271" s="205">
        <f>IF(N271="základní",J271,0)</f>
        <v>0</v>
      </c>
      <c r="BF271" s="205">
        <f>IF(N271="snížená",J271,0)</f>
        <v>0</v>
      </c>
      <c r="BG271" s="205">
        <f>IF(N271="zákl. přenesená",J271,0)</f>
        <v>0</v>
      </c>
      <c r="BH271" s="205">
        <f>IF(N271="sníž. přenesená",J271,0)</f>
        <v>0</v>
      </c>
      <c r="BI271" s="205">
        <f>IF(N271="nulová",J271,0)</f>
        <v>0</v>
      </c>
      <c r="BJ271" s="18" t="s">
        <v>84</v>
      </c>
      <c r="BK271" s="205">
        <f>ROUND(I271*H271,2)</f>
        <v>0</v>
      </c>
      <c r="BL271" s="18" t="s">
        <v>222</v>
      </c>
      <c r="BM271" s="204" t="s">
        <v>1182</v>
      </c>
    </row>
    <row r="272" spans="2:51" s="14" customFormat="1" ht="11.25">
      <c r="B272" s="217"/>
      <c r="C272" s="218"/>
      <c r="D272" s="208" t="s">
        <v>224</v>
      </c>
      <c r="E272" s="219" t="s">
        <v>1</v>
      </c>
      <c r="F272" s="220" t="s">
        <v>1183</v>
      </c>
      <c r="G272" s="218"/>
      <c r="H272" s="221">
        <v>31.59</v>
      </c>
      <c r="I272" s="222"/>
      <c r="J272" s="218"/>
      <c r="K272" s="218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224</v>
      </c>
      <c r="AU272" s="227" t="s">
        <v>86</v>
      </c>
      <c r="AV272" s="14" t="s">
        <v>86</v>
      </c>
      <c r="AW272" s="14" t="s">
        <v>32</v>
      </c>
      <c r="AX272" s="14" t="s">
        <v>84</v>
      </c>
      <c r="AY272" s="227" t="s">
        <v>215</v>
      </c>
    </row>
    <row r="273" spans="1:65" s="2" customFormat="1" ht="24.2" customHeight="1">
      <c r="A273" s="35"/>
      <c r="B273" s="36"/>
      <c r="C273" s="193" t="s">
        <v>644</v>
      </c>
      <c r="D273" s="193" t="s">
        <v>217</v>
      </c>
      <c r="E273" s="194" t="s">
        <v>1184</v>
      </c>
      <c r="F273" s="195" t="s">
        <v>1185</v>
      </c>
      <c r="G273" s="196" t="s">
        <v>230</v>
      </c>
      <c r="H273" s="197">
        <v>6.24</v>
      </c>
      <c r="I273" s="198"/>
      <c r="J273" s="199">
        <f>ROUND(I273*H273,2)</f>
        <v>0</v>
      </c>
      <c r="K273" s="195" t="s">
        <v>231</v>
      </c>
      <c r="L273" s="40"/>
      <c r="M273" s="200" t="s">
        <v>1</v>
      </c>
      <c r="N273" s="201" t="s">
        <v>42</v>
      </c>
      <c r="O273" s="72"/>
      <c r="P273" s="202">
        <f>O273*H273</f>
        <v>0</v>
      </c>
      <c r="Q273" s="202">
        <v>0.08425</v>
      </c>
      <c r="R273" s="202">
        <f>Q273*H273</f>
        <v>0.5257200000000001</v>
      </c>
      <c r="S273" s="202">
        <v>0</v>
      </c>
      <c r="T273" s="20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4" t="s">
        <v>222</v>
      </c>
      <c r="AT273" s="204" t="s">
        <v>217</v>
      </c>
      <c r="AU273" s="204" t="s">
        <v>86</v>
      </c>
      <c r="AY273" s="18" t="s">
        <v>215</v>
      </c>
      <c r="BE273" s="205">
        <f>IF(N273="základní",J273,0)</f>
        <v>0</v>
      </c>
      <c r="BF273" s="205">
        <f>IF(N273="snížená",J273,0)</f>
        <v>0</v>
      </c>
      <c r="BG273" s="205">
        <f>IF(N273="zákl. přenesená",J273,0)</f>
        <v>0</v>
      </c>
      <c r="BH273" s="205">
        <f>IF(N273="sníž. přenesená",J273,0)</f>
        <v>0</v>
      </c>
      <c r="BI273" s="205">
        <f>IF(N273="nulová",J273,0)</f>
        <v>0</v>
      </c>
      <c r="BJ273" s="18" t="s">
        <v>84</v>
      </c>
      <c r="BK273" s="205">
        <f>ROUND(I273*H273,2)</f>
        <v>0</v>
      </c>
      <c r="BL273" s="18" t="s">
        <v>222</v>
      </c>
      <c r="BM273" s="204" t="s">
        <v>1186</v>
      </c>
    </row>
    <row r="274" spans="2:51" s="14" customFormat="1" ht="11.25">
      <c r="B274" s="217"/>
      <c r="C274" s="218"/>
      <c r="D274" s="208" t="s">
        <v>224</v>
      </c>
      <c r="E274" s="219" t="s">
        <v>1</v>
      </c>
      <c r="F274" s="220" t="s">
        <v>1187</v>
      </c>
      <c r="G274" s="218"/>
      <c r="H274" s="221">
        <v>6.24</v>
      </c>
      <c r="I274" s="222"/>
      <c r="J274" s="218"/>
      <c r="K274" s="218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224</v>
      </c>
      <c r="AU274" s="227" t="s">
        <v>86</v>
      </c>
      <c r="AV274" s="14" t="s">
        <v>86</v>
      </c>
      <c r="AW274" s="14" t="s">
        <v>32</v>
      </c>
      <c r="AX274" s="14" t="s">
        <v>84</v>
      </c>
      <c r="AY274" s="227" t="s">
        <v>215</v>
      </c>
    </row>
    <row r="275" spans="1:65" s="2" customFormat="1" ht="16.5" customHeight="1">
      <c r="A275" s="35"/>
      <c r="B275" s="36"/>
      <c r="C275" s="250" t="s">
        <v>649</v>
      </c>
      <c r="D275" s="250" t="s">
        <v>527</v>
      </c>
      <c r="E275" s="251" t="s">
        <v>1188</v>
      </c>
      <c r="F275" s="252" t="s">
        <v>1189</v>
      </c>
      <c r="G275" s="253" t="s">
        <v>230</v>
      </c>
      <c r="H275" s="254">
        <v>4.058</v>
      </c>
      <c r="I275" s="255"/>
      <c r="J275" s="256">
        <f>ROUND(I275*H275,2)</f>
        <v>0</v>
      </c>
      <c r="K275" s="252" t="s">
        <v>221</v>
      </c>
      <c r="L275" s="257"/>
      <c r="M275" s="258" t="s">
        <v>1</v>
      </c>
      <c r="N275" s="259" t="s">
        <v>42</v>
      </c>
      <c r="O275" s="72"/>
      <c r="P275" s="202">
        <f>O275*H275</f>
        <v>0</v>
      </c>
      <c r="Q275" s="202">
        <v>0.13</v>
      </c>
      <c r="R275" s="202">
        <f>Q275*H275</f>
        <v>0.52754</v>
      </c>
      <c r="S275" s="202">
        <v>0</v>
      </c>
      <c r="T275" s="203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4" t="s">
        <v>261</v>
      </c>
      <c r="AT275" s="204" t="s">
        <v>527</v>
      </c>
      <c r="AU275" s="204" t="s">
        <v>86</v>
      </c>
      <c r="AY275" s="18" t="s">
        <v>215</v>
      </c>
      <c r="BE275" s="205">
        <f>IF(N275="základní",J275,0)</f>
        <v>0</v>
      </c>
      <c r="BF275" s="205">
        <f>IF(N275="snížená",J275,0)</f>
        <v>0</v>
      </c>
      <c r="BG275" s="205">
        <f>IF(N275="zákl. přenesená",J275,0)</f>
        <v>0</v>
      </c>
      <c r="BH275" s="205">
        <f>IF(N275="sníž. přenesená",J275,0)</f>
        <v>0</v>
      </c>
      <c r="BI275" s="205">
        <f>IF(N275="nulová",J275,0)</f>
        <v>0</v>
      </c>
      <c r="BJ275" s="18" t="s">
        <v>84</v>
      </c>
      <c r="BK275" s="205">
        <f>ROUND(I275*H275,2)</f>
        <v>0</v>
      </c>
      <c r="BL275" s="18" t="s">
        <v>222</v>
      </c>
      <c r="BM275" s="204" t="s">
        <v>1190</v>
      </c>
    </row>
    <row r="276" spans="2:51" s="14" customFormat="1" ht="11.25">
      <c r="B276" s="217"/>
      <c r="C276" s="218"/>
      <c r="D276" s="208" t="s">
        <v>224</v>
      </c>
      <c r="E276" s="219" t="s">
        <v>1</v>
      </c>
      <c r="F276" s="220" t="s">
        <v>1191</v>
      </c>
      <c r="G276" s="218"/>
      <c r="H276" s="221">
        <v>4.058</v>
      </c>
      <c r="I276" s="222"/>
      <c r="J276" s="218"/>
      <c r="K276" s="218"/>
      <c r="L276" s="223"/>
      <c r="M276" s="224"/>
      <c r="N276" s="225"/>
      <c r="O276" s="225"/>
      <c r="P276" s="225"/>
      <c r="Q276" s="225"/>
      <c r="R276" s="225"/>
      <c r="S276" s="225"/>
      <c r="T276" s="226"/>
      <c r="AT276" s="227" t="s">
        <v>224</v>
      </c>
      <c r="AU276" s="227" t="s">
        <v>86</v>
      </c>
      <c r="AV276" s="14" t="s">
        <v>86</v>
      </c>
      <c r="AW276" s="14" t="s">
        <v>32</v>
      </c>
      <c r="AX276" s="14" t="s">
        <v>84</v>
      </c>
      <c r="AY276" s="227" t="s">
        <v>215</v>
      </c>
    </row>
    <row r="277" spans="1:65" s="2" customFormat="1" ht="16.5" customHeight="1">
      <c r="A277" s="35"/>
      <c r="B277" s="36"/>
      <c r="C277" s="250" t="s">
        <v>654</v>
      </c>
      <c r="D277" s="250" t="s">
        <v>527</v>
      </c>
      <c r="E277" s="251" t="s">
        <v>1192</v>
      </c>
      <c r="F277" s="252" t="s">
        <v>1193</v>
      </c>
      <c r="G277" s="253" t="s">
        <v>230</v>
      </c>
      <c r="H277" s="254">
        <v>2.05</v>
      </c>
      <c r="I277" s="255"/>
      <c r="J277" s="256">
        <f>ROUND(I277*H277,2)</f>
        <v>0</v>
      </c>
      <c r="K277" s="252" t="s">
        <v>221</v>
      </c>
      <c r="L277" s="257"/>
      <c r="M277" s="258" t="s">
        <v>1</v>
      </c>
      <c r="N277" s="259" t="s">
        <v>42</v>
      </c>
      <c r="O277" s="72"/>
      <c r="P277" s="202">
        <f>O277*H277</f>
        <v>0</v>
      </c>
      <c r="Q277" s="202">
        <v>0.123</v>
      </c>
      <c r="R277" s="202">
        <f>Q277*H277</f>
        <v>0.25215</v>
      </c>
      <c r="S277" s="202">
        <v>0</v>
      </c>
      <c r="T277" s="203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4" t="s">
        <v>261</v>
      </c>
      <c r="AT277" s="204" t="s">
        <v>527</v>
      </c>
      <c r="AU277" s="204" t="s">
        <v>86</v>
      </c>
      <c r="AY277" s="18" t="s">
        <v>215</v>
      </c>
      <c r="BE277" s="205">
        <f>IF(N277="základní",J277,0)</f>
        <v>0</v>
      </c>
      <c r="BF277" s="205">
        <f>IF(N277="snížená",J277,0)</f>
        <v>0</v>
      </c>
      <c r="BG277" s="205">
        <f>IF(N277="zákl. přenesená",J277,0)</f>
        <v>0</v>
      </c>
      <c r="BH277" s="205">
        <f>IF(N277="sníž. přenesená",J277,0)</f>
        <v>0</v>
      </c>
      <c r="BI277" s="205">
        <f>IF(N277="nulová",J277,0)</f>
        <v>0</v>
      </c>
      <c r="BJ277" s="18" t="s">
        <v>84</v>
      </c>
      <c r="BK277" s="205">
        <f>ROUND(I277*H277,2)</f>
        <v>0</v>
      </c>
      <c r="BL277" s="18" t="s">
        <v>222</v>
      </c>
      <c r="BM277" s="204" t="s">
        <v>1194</v>
      </c>
    </row>
    <row r="278" spans="2:51" s="14" customFormat="1" ht="11.25">
      <c r="B278" s="217"/>
      <c r="C278" s="218"/>
      <c r="D278" s="208" t="s">
        <v>224</v>
      </c>
      <c r="E278" s="219" t="s">
        <v>1</v>
      </c>
      <c r="F278" s="220" t="s">
        <v>1195</v>
      </c>
      <c r="G278" s="218"/>
      <c r="H278" s="221">
        <v>2.05</v>
      </c>
      <c r="I278" s="222"/>
      <c r="J278" s="218"/>
      <c r="K278" s="218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224</v>
      </c>
      <c r="AU278" s="227" t="s">
        <v>86</v>
      </c>
      <c r="AV278" s="14" t="s">
        <v>86</v>
      </c>
      <c r="AW278" s="14" t="s">
        <v>32</v>
      </c>
      <c r="AX278" s="14" t="s">
        <v>84</v>
      </c>
      <c r="AY278" s="227" t="s">
        <v>215</v>
      </c>
    </row>
    <row r="279" spans="1:65" s="2" customFormat="1" ht="21.75" customHeight="1">
      <c r="A279" s="35"/>
      <c r="B279" s="36"/>
      <c r="C279" s="250" t="s">
        <v>657</v>
      </c>
      <c r="D279" s="250" t="s">
        <v>527</v>
      </c>
      <c r="E279" s="251" t="s">
        <v>1196</v>
      </c>
      <c r="F279" s="252" t="s">
        <v>1197</v>
      </c>
      <c r="G279" s="253" t="s">
        <v>230</v>
      </c>
      <c r="H279" s="254">
        <v>0.319</v>
      </c>
      <c r="I279" s="255"/>
      <c r="J279" s="256">
        <f>ROUND(I279*H279,2)</f>
        <v>0</v>
      </c>
      <c r="K279" s="252" t="s">
        <v>231</v>
      </c>
      <c r="L279" s="257"/>
      <c r="M279" s="258" t="s">
        <v>1</v>
      </c>
      <c r="N279" s="259" t="s">
        <v>42</v>
      </c>
      <c r="O279" s="72"/>
      <c r="P279" s="202">
        <f>O279*H279</f>
        <v>0</v>
      </c>
      <c r="Q279" s="202">
        <v>0.131</v>
      </c>
      <c r="R279" s="202">
        <f>Q279*H279</f>
        <v>0.041789</v>
      </c>
      <c r="S279" s="202">
        <v>0</v>
      </c>
      <c r="T279" s="203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4" t="s">
        <v>261</v>
      </c>
      <c r="AT279" s="204" t="s">
        <v>527</v>
      </c>
      <c r="AU279" s="204" t="s">
        <v>86</v>
      </c>
      <c r="AY279" s="18" t="s">
        <v>215</v>
      </c>
      <c r="BE279" s="205">
        <f>IF(N279="základní",J279,0)</f>
        <v>0</v>
      </c>
      <c r="BF279" s="205">
        <f>IF(N279="snížená",J279,0)</f>
        <v>0</v>
      </c>
      <c r="BG279" s="205">
        <f>IF(N279="zákl. přenesená",J279,0)</f>
        <v>0</v>
      </c>
      <c r="BH279" s="205">
        <f>IF(N279="sníž. přenesená",J279,0)</f>
        <v>0</v>
      </c>
      <c r="BI279" s="205">
        <f>IF(N279="nulová",J279,0)</f>
        <v>0</v>
      </c>
      <c r="BJ279" s="18" t="s">
        <v>84</v>
      </c>
      <c r="BK279" s="205">
        <f>ROUND(I279*H279,2)</f>
        <v>0</v>
      </c>
      <c r="BL279" s="18" t="s">
        <v>222</v>
      </c>
      <c r="BM279" s="204" t="s">
        <v>1198</v>
      </c>
    </row>
    <row r="280" spans="2:51" s="14" customFormat="1" ht="11.25">
      <c r="B280" s="217"/>
      <c r="C280" s="218"/>
      <c r="D280" s="208" t="s">
        <v>224</v>
      </c>
      <c r="E280" s="219" t="s">
        <v>1</v>
      </c>
      <c r="F280" s="220" t="s">
        <v>1199</v>
      </c>
      <c r="G280" s="218"/>
      <c r="H280" s="221">
        <v>0.319</v>
      </c>
      <c r="I280" s="222"/>
      <c r="J280" s="218"/>
      <c r="K280" s="218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224</v>
      </c>
      <c r="AU280" s="227" t="s">
        <v>86</v>
      </c>
      <c r="AV280" s="14" t="s">
        <v>86</v>
      </c>
      <c r="AW280" s="14" t="s">
        <v>32</v>
      </c>
      <c r="AX280" s="14" t="s">
        <v>84</v>
      </c>
      <c r="AY280" s="227" t="s">
        <v>215</v>
      </c>
    </row>
    <row r="281" spans="1:65" s="2" customFormat="1" ht="21.75" customHeight="1">
      <c r="A281" s="35"/>
      <c r="B281" s="36"/>
      <c r="C281" s="193" t="s">
        <v>660</v>
      </c>
      <c r="D281" s="193" t="s">
        <v>217</v>
      </c>
      <c r="E281" s="194" t="s">
        <v>1200</v>
      </c>
      <c r="F281" s="195" t="s">
        <v>1201</v>
      </c>
      <c r="G281" s="196" t="s">
        <v>230</v>
      </c>
      <c r="H281" s="197">
        <v>6.24</v>
      </c>
      <c r="I281" s="198"/>
      <c r="J281" s="199">
        <f>ROUND(I281*H281,2)</f>
        <v>0</v>
      </c>
      <c r="K281" s="195" t="s">
        <v>221</v>
      </c>
      <c r="L281" s="40"/>
      <c r="M281" s="200" t="s">
        <v>1</v>
      </c>
      <c r="N281" s="201" t="s">
        <v>42</v>
      </c>
      <c r="O281" s="72"/>
      <c r="P281" s="202">
        <f>O281*H281</f>
        <v>0</v>
      </c>
      <c r="Q281" s="202">
        <v>0.23</v>
      </c>
      <c r="R281" s="202">
        <f>Q281*H281</f>
        <v>1.4352</v>
      </c>
      <c r="S281" s="202">
        <v>0</v>
      </c>
      <c r="T281" s="203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04" t="s">
        <v>222</v>
      </c>
      <c r="AT281" s="204" t="s">
        <v>217</v>
      </c>
      <c r="AU281" s="204" t="s">
        <v>86</v>
      </c>
      <c r="AY281" s="18" t="s">
        <v>215</v>
      </c>
      <c r="BE281" s="205">
        <f>IF(N281="základní",J281,0)</f>
        <v>0</v>
      </c>
      <c r="BF281" s="205">
        <f>IF(N281="snížená",J281,0)</f>
        <v>0</v>
      </c>
      <c r="BG281" s="205">
        <f>IF(N281="zákl. přenesená",J281,0)</f>
        <v>0</v>
      </c>
      <c r="BH281" s="205">
        <f>IF(N281="sníž. přenesená",J281,0)</f>
        <v>0</v>
      </c>
      <c r="BI281" s="205">
        <f>IF(N281="nulová",J281,0)</f>
        <v>0</v>
      </c>
      <c r="BJ281" s="18" t="s">
        <v>84</v>
      </c>
      <c r="BK281" s="205">
        <f>ROUND(I281*H281,2)</f>
        <v>0</v>
      </c>
      <c r="BL281" s="18" t="s">
        <v>222</v>
      </c>
      <c r="BM281" s="204" t="s">
        <v>1202</v>
      </c>
    </row>
    <row r="282" spans="2:51" s="14" customFormat="1" ht="11.25">
      <c r="B282" s="217"/>
      <c r="C282" s="218"/>
      <c r="D282" s="208" t="s">
        <v>224</v>
      </c>
      <c r="E282" s="219" t="s">
        <v>1</v>
      </c>
      <c r="F282" s="220" t="s">
        <v>1203</v>
      </c>
      <c r="G282" s="218"/>
      <c r="H282" s="221">
        <v>6.24</v>
      </c>
      <c r="I282" s="222"/>
      <c r="J282" s="218"/>
      <c r="K282" s="218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224</v>
      </c>
      <c r="AU282" s="227" t="s">
        <v>86</v>
      </c>
      <c r="AV282" s="14" t="s">
        <v>86</v>
      </c>
      <c r="AW282" s="14" t="s">
        <v>32</v>
      </c>
      <c r="AX282" s="14" t="s">
        <v>84</v>
      </c>
      <c r="AY282" s="227" t="s">
        <v>215</v>
      </c>
    </row>
    <row r="283" spans="1:65" s="2" customFormat="1" ht="16.5" customHeight="1">
      <c r="A283" s="35"/>
      <c r="B283" s="36"/>
      <c r="C283" s="193" t="s">
        <v>679</v>
      </c>
      <c r="D283" s="193" t="s">
        <v>217</v>
      </c>
      <c r="E283" s="194" t="s">
        <v>1204</v>
      </c>
      <c r="F283" s="195" t="s">
        <v>1205</v>
      </c>
      <c r="G283" s="196" t="s">
        <v>230</v>
      </c>
      <c r="H283" s="197">
        <v>6.24</v>
      </c>
      <c r="I283" s="198"/>
      <c r="J283" s="199">
        <f>ROUND(I283*H283,2)</f>
        <v>0</v>
      </c>
      <c r="K283" s="195" t="s">
        <v>231</v>
      </c>
      <c r="L283" s="40"/>
      <c r="M283" s="200" t="s">
        <v>1</v>
      </c>
      <c r="N283" s="201" t="s">
        <v>42</v>
      </c>
      <c r="O283" s="72"/>
      <c r="P283" s="202">
        <f>O283*H283</f>
        <v>0</v>
      </c>
      <c r="Q283" s="202">
        <v>0.345</v>
      </c>
      <c r="R283" s="202">
        <f>Q283*H283</f>
        <v>2.1528</v>
      </c>
      <c r="S283" s="202">
        <v>0</v>
      </c>
      <c r="T283" s="203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4" t="s">
        <v>222</v>
      </c>
      <c r="AT283" s="204" t="s">
        <v>217</v>
      </c>
      <c r="AU283" s="204" t="s">
        <v>86</v>
      </c>
      <c r="AY283" s="18" t="s">
        <v>215</v>
      </c>
      <c r="BE283" s="205">
        <f>IF(N283="základní",J283,0)</f>
        <v>0</v>
      </c>
      <c r="BF283" s="205">
        <f>IF(N283="snížená",J283,0)</f>
        <v>0</v>
      </c>
      <c r="BG283" s="205">
        <f>IF(N283="zákl. přenesená",J283,0)</f>
        <v>0</v>
      </c>
      <c r="BH283" s="205">
        <f>IF(N283="sníž. přenesená",J283,0)</f>
        <v>0</v>
      </c>
      <c r="BI283" s="205">
        <f>IF(N283="nulová",J283,0)</f>
        <v>0</v>
      </c>
      <c r="BJ283" s="18" t="s">
        <v>84</v>
      </c>
      <c r="BK283" s="205">
        <f>ROUND(I283*H283,2)</f>
        <v>0</v>
      </c>
      <c r="BL283" s="18" t="s">
        <v>222</v>
      </c>
      <c r="BM283" s="204" t="s">
        <v>1206</v>
      </c>
    </row>
    <row r="284" spans="2:51" s="14" customFormat="1" ht="11.25">
      <c r="B284" s="217"/>
      <c r="C284" s="218"/>
      <c r="D284" s="208" t="s">
        <v>224</v>
      </c>
      <c r="E284" s="219" t="s">
        <v>1</v>
      </c>
      <c r="F284" s="220" t="s">
        <v>1207</v>
      </c>
      <c r="G284" s="218"/>
      <c r="H284" s="221">
        <v>6.24</v>
      </c>
      <c r="I284" s="222"/>
      <c r="J284" s="218"/>
      <c r="K284" s="218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224</v>
      </c>
      <c r="AU284" s="227" t="s">
        <v>86</v>
      </c>
      <c r="AV284" s="14" t="s">
        <v>86</v>
      </c>
      <c r="AW284" s="14" t="s">
        <v>32</v>
      </c>
      <c r="AX284" s="14" t="s">
        <v>84</v>
      </c>
      <c r="AY284" s="227" t="s">
        <v>215</v>
      </c>
    </row>
    <row r="285" spans="1:65" s="2" customFormat="1" ht="24.2" customHeight="1">
      <c r="A285" s="35"/>
      <c r="B285" s="36"/>
      <c r="C285" s="193" t="s">
        <v>684</v>
      </c>
      <c r="D285" s="193" t="s">
        <v>217</v>
      </c>
      <c r="E285" s="194" t="s">
        <v>1208</v>
      </c>
      <c r="F285" s="195" t="s">
        <v>1209</v>
      </c>
      <c r="G285" s="196" t="s">
        <v>230</v>
      </c>
      <c r="H285" s="197">
        <v>12.25</v>
      </c>
      <c r="I285" s="198"/>
      <c r="J285" s="199">
        <f>ROUND(I285*H285,2)</f>
        <v>0</v>
      </c>
      <c r="K285" s="195" t="s">
        <v>221</v>
      </c>
      <c r="L285" s="40"/>
      <c r="M285" s="200" t="s">
        <v>1</v>
      </c>
      <c r="N285" s="201" t="s">
        <v>42</v>
      </c>
      <c r="O285" s="72"/>
      <c r="P285" s="202">
        <f>O285*H285</f>
        <v>0</v>
      </c>
      <c r="Q285" s="202">
        <v>0.09792</v>
      </c>
      <c r="R285" s="202">
        <f>Q285*H285</f>
        <v>1.19952</v>
      </c>
      <c r="S285" s="202">
        <v>0</v>
      </c>
      <c r="T285" s="203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4" t="s">
        <v>222</v>
      </c>
      <c r="AT285" s="204" t="s">
        <v>217</v>
      </c>
      <c r="AU285" s="204" t="s">
        <v>86</v>
      </c>
      <c r="AY285" s="18" t="s">
        <v>215</v>
      </c>
      <c r="BE285" s="205">
        <f>IF(N285="základní",J285,0)</f>
        <v>0</v>
      </c>
      <c r="BF285" s="205">
        <f>IF(N285="snížená",J285,0)</f>
        <v>0</v>
      </c>
      <c r="BG285" s="205">
        <f>IF(N285="zákl. přenesená",J285,0)</f>
        <v>0</v>
      </c>
      <c r="BH285" s="205">
        <f>IF(N285="sníž. přenesená",J285,0)</f>
        <v>0</v>
      </c>
      <c r="BI285" s="205">
        <f>IF(N285="nulová",J285,0)</f>
        <v>0</v>
      </c>
      <c r="BJ285" s="18" t="s">
        <v>84</v>
      </c>
      <c r="BK285" s="205">
        <f>ROUND(I285*H285,2)</f>
        <v>0</v>
      </c>
      <c r="BL285" s="18" t="s">
        <v>222</v>
      </c>
      <c r="BM285" s="204" t="s">
        <v>1210</v>
      </c>
    </row>
    <row r="286" spans="2:51" s="14" customFormat="1" ht="11.25">
      <c r="B286" s="217"/>
      <c r="C286" s="218"/>
      <c r="D286" s="208" t="s">
        <v>224</v>
      </c>
      <c r="E286" s="219" t="s">
        <v>1</v>
      </c>
      <c r="F286" s="220" t="s">
        <v>1211</v>
      </c>
      <c r="G286" s="218"/>
      <c r="H286" s="221">
        <v>12.25</v>
      </c>
      <c r="I286" s="222"/>
      <c r="J286" s="218"/>
      <c r="K286" s="218"/>
      <c r="L286" s="223"/>
      <c r="M286" s="224"/>
      <c r="N286" s="225"/>
      <c r="O286" s="225"/>
      <c r="P286" s="225"/>
      <c r="Q286" s="225"/>
      <c r="R286" s="225"/>
      <c r="S286" s="225"/>
      <c r="T286" s="226"/>
      <c r="AT286" s="227" t="s">
        <v>224</v>
      </c>
      <c r="AU286" s="227" t="s">
        <v>86</v>
      </c>
      <c r="AV286" s="14" t="s">
        <v>86</v>
      </c>
      <c r="AW286" s="14" t="s">
        <v>32</v>
      </c>
      <c r="AX286" s="14" t="s">
        <v>84</v>
      </c>
      <c r="AY286" s="227" t="s">
        <v>215</v>
      </c>
    </row>
    <row r="287" spans="1:65" s="2" customFormat="1" ht="33" customHeight="1">
      <c r="A287" s="35"/>
      <c r="B287" s="36"/>
      <c r="C287" s="193" t="s">
        <v>691</v>
      </c>
      <c r="D287" s="193" t="s">
        <v>217</v>
      </c>
      <c r="E287" s="194" t="s">
        <v>1212</v>
      </c>
      <c r="F287" s="195" t="s">
        <v>1213</v>
      </c>
      <c r="G287" s="196" t="s">
        <v>230</v>
      </c>
      <c r="H287" s="197">
        <v>12.25</v>
      </c>
      <c r="I287" s="198"/>
      <c r="J287" s="199">
        <f>ROUND(I287*H287,2)</f>
        <v>0</v>
      </c>
      <c r="K287" s="195" t="s">
        <v>231</v>
      </c>
      <c r="L287" s="40"/>
      <c r="M287" s="200" t="s">
        <v>1</v>
      </c>
      <c r="N287" s="201" t="s">
        <v>42</v>
      </c>
      <c r="O287" s="72"/>
      <c r="P287" s="202">
        <f>O287*H287</f>
        <v>0</v>
      </c>
      <c r="Q287" s="202">
        <v>0.26376</v>
      </c>
      <c r="R287" s="202">
        <f>Q287*H287</f>
        <v>3.23106</v>
      </c>
      <c r="S287" s="202">
        <v>0</v>
      </c>
      <c r="T287" s="203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04" t="s">
        <v>222</v>
      </c>
      <c r="AT287" s="204" t="s">
        <v>217</v>
      </c>
      <c r="AU287" s="204" t="s">
        <v>86</v>
      </c>
      <c r="AY287" s="18" t="s">
        <v>215</v>
      </c>
      <c r="BE287" s="205">
        <f>IF(N287="základní",J287,0)</f>
        <v>0</v>
      </c>
      <c r="BF287" s="205">
        <f>IF(N287="snížená",J287,0)</f>
        <v>0</v>
      </c>
      <c r="BG287" s="205">
        <f>IF(N287="zákl. přenesená",J287,0)</f>
        <v>0</v>
      </c>
      <c r="BH287" s="205">
        <f>IF(N287="sníž. přenesená",J287,0)</f>
        <v>0</v>
      </c>
      <c r="BI287" s="205">
        <f>IF(N287="nulová",J287,0)</f>
        <v>0</v>
      </c>
      <c r="BJ287" s="18" t="s">
        <v>84</v>
      </c>
      <c r="BK287" s="205">
        <f>ROUND(I287*H287,2)</f>
        <v>0</v>
      </c>
      <c r="BL287" s="18" t="s">
        <v>222</v>
      </c>
      <c r="BM287" s="204" t="s">
        <v>1214</v>
      </c>
    </row>
    <row r="288" spans="2:51" s="14" customFormat="1" ht="11.25">
      <c r="B288" s="217"/>
      <c r="C288" s="218"/>
      <c r="D288" s="208" t="s">
        <v>224</v>
      </c>
      <c r="E288" s="219" t="s">
        <v>1</v>
      </c>
      <c r="F288" s="220" t="s">
        <v>1215</v>
      </c>
      <c r="G288" s="218"/>
      <c r="H288" s="221">
        <v>12.25</v>
      </c>
      <c r="I288" s="222"/>
      <c r="J288" s="218"/>
      <c r="K288" s="218"/>
      <c r="L288" s="223"/>
      <c r="M288" s="224"/>
      <c r="N288" s="225"/>
      <c r="O288" s="225"/>
      <c r="P288" s="225"/>
      <c r="Q288" s="225"/>
      <c r="R288" s="225"/>
      <c r="S288" s="225"/>
      <c r="T288" s="226"/>
      <c r="AT288" s="227" t="s">
        <v>224</v>
      </c>
      <c r="AU288" s="227" t="s">
        <v>86</v>
      </c>
      <c r="AV288" s="14" t="s">
        <v>86</v>
      </c>
      <c r="AW288" s="14" t="s">
        <v>32</v>
      </c>
      <c r="AX288" s="14" t="s">
        <v>84</v>
      </c>
      <c r="AY288" s="227" t="s">
        <v>215</v>
      </c>
    </row>
    <row r="289" spans="1:65" s="2" customFormat="1" ht="24.2" customHeight="1">
      <c r="A289" s="35"/>
      <c r="B289" s="36"/>
      <c r="C289" s="193" t="s">
        <v>696</v>
      </c>
      <c r="D289" s="193" t="s">
        <v>217</v>
      </c>
      <c r="E289" s="194" t="s">
        <v>1138</v>
      </c>
      <c r="F289" s="195" t="s">
        <v>1139</v>
      </c>
      <c r="G289" s="196" t="s">
        <v>230</v>
      </c>
      <c r="H289" s="197">
        <v>12.25</v>
      </c>
      <c r="I289" s="198"/>
      <c r="J289" s="199">
        <f>ROUND(I289*H289,2)</f>
        <v>0</v>
      </c>
      <c r="K289" s="195" t="s">
        <v>221</v>
      </c>
      <c r="L289" s="40"/>
      <c r="M289" s="200" t="s">
        <v>1</v>
      </c>
      <c r="N289" s="201" t="s">
        <v>42</v>
      </c>
      <c r="O289" s="72"/>
      <c r="P289" s="202">
        <f>O289*H289</f>
        <v>0</v>
      </c>
      <c r="Q289" s="202">
        <v>0.0005</v>
      </c>
      <c r="R289" s="202">
        <f>Q289*H289</f>
        <v>0.006125</v>
      </c>
      <c r="S289" s="202">
        <v>0</v>
      </c>
      <c r="T289" s="203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4" t="s">
        <v>222</v>
      </c>
      <c r="AT289" s="204" t="s">
        <v>217</v>
      </c>
      <c r="AU289" s="204" t="s">
        <v>86</v>
      </c>
      <c r="AY289" s="18" t="s">
        <v>215</v>
      </c>
      <c r="BE289" s="205">
        <f>IF(N289="základní",J289,0)</f>
        <v>0</v>
      </c>
      <c r="BF289" s="205">
        <f>IF(N289="snížená",J289,0)</f>
        <v>0</v>
      </c>
      <c r="BG289" s="205">
        <f>IF(N289="zákl. přenesená",J289,0)</f>
        <v>0</v>
      </c>
      <c r="BH289" s="205">
        <f>IF(N289="sníž. přenesená",J289,0)</f>
        <v>0</v>
      </c>
      <c r="BI289" s="205">
        <f>IF(N289="nulová",J289,0)</f>
        <v>0</v>
      </c>
      <c r="BJ289" s="18" t="s">
        <v>84</v>
      </c>
      <c r="BK289" s="205">
        <f>ROUND(I289*H289,2)</f>
        <v>0</v>
      </c>
      <c r="BL289" s="18" t="s">
        <v>222</v>
      </c>
      <c r="BM289" s="204" t="s">
        <v>1216</v>
      </c>
    </row>
    <row r="290" spans="2:51" s="14" customFormat="1" ht="11.25">
      <c r="B290" s="217"/>
      <c r="C290" s="218"/>
      <c r="D290" s="208" t="s">
        <v>224</v>
      </c>
      <c r="E290" s="219" t="s">
        <v>1</v>
      </c>
      <c r="F290" s="220" t="s">
        <v>1217</v>
      </c>
      <c r="G290" s="218"/>
      <c r="H290" s="221">
        <v>12.25</v>
      </c>
      <c r="I290" s="222"/>
      <c r="J290" s="218"/>
      <c r="K290" s="218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224</v>
      </c>
      <c r="AU290" s="227" t="s">
        <v>86</v>
      </c>
      <c r="AV290" s="14" t="s">
        <v>86</v>
      </c>
      <c r="AW290" s="14" t="s">
        <v>32</v>
      </c>
      <c r="AX290" s="14" t="s">
        <v>84</v>
      </c>
      <c r="AY290" s="227" t="s">
        <v>215</v>
      </c>
    </row>
    <row r="291" spans="1:65" s="2" customFormat="1" ht="16.5" customHeight="1">
      <c r="A291" s="35"/>
      <c r="B291" s="36"/>
      <c r="C291" s="193" t="s">
        <v>700</v>
      </c>
      <c r="D291" s="193" t="s">
        <v>217</v>
      </c>
      <c r="E291" s="194" t="s">
        <v>1204</v>
      </c>
      <c r="F291" s="195" t="s">
        <v>1205</v>
      </c>
      <c r="G291" s="196" t="s">
        <v>230</v>
      </c>
      <c r="H291" s="197">
        <v>12.25</v>
      </c>
      <c r="I291" s="198"/>
      <c r="J291" s="199">
        <f>ROUND(I291*H291,2)</f>
        <v>0</v>
      </c>
      <c r="K291" s="195" t="s">
        <v>231</v>
      </c>
      <c r="L291" s="40"/>
      <c r="M291" s="200" t="s">
        <v>1</v>
      </c>
      <c r="N291" s="201" t="s">
        <v>42</v>
      </c>
      <c r="O291" s="72"/>
      <c r="P291" s="202">
        <f>O291*H291</f>
        <v>0</v>
      </c>
      <c r="Q291" s="202">
        <v>0.345</v>
      </c>
      <c r="R291" s="202">
        <f>Q291*H291</f>
        <v>4.226249999999999</v>
      </c>
      <c r="S291" s="202">
        <v>0</v>
      </c>
      <c r="T291" s="203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4" t="s">
        <v>222</v>
      </c>
      <c r="AT291" s="204" t="s">
        <v>217</v>
      </c>
      <c r="AU291" s="204" t="s">
        <v>86</v>
      </c>
      <c r="AY291" s="18" t="s">
        <v>215</v>
      </c>
      <c r="BE291" s="205">
        <f>IF(N291="základní",J291,0)</f>
        <v>0</v>
      </c>
      <c r="BF291" s="205">
        <f>IF(N291="snížená",J291,0)</f>
        <v>0</v>
      </c>
      <c r="BG291" s="205">
        <f>IF(N291="zákl. přenesená",J291,0)</f>
        <v>0</v>
      </c>
      <c r="BH291" s="205">
        <f>IF(N291="sníž. přenesená",J291,0)</f>
        <v>0</v>
      </c>
      <c r="BI291" s="205">
        <f>IF(N291="nulová",J291,0)</f>
        <v>0</v>
      </c>
      <c r="BJ291" s="18" t="s">
        <v>84</v>
      </c>
      <c r="BK291" s="205">
        <f>ROUND(I291*H291,2)</f>
        <v>0</v>
      </c>
      <c r="BL291" s="18" t="s">
        <v>222</v>
      </c>
      <c r="BM291" s="204" t="s">
        <v>1218</v>
      </c>
    </row>
    <row r="292" spans="2:51" s="14" customFormat="1" ht="11.25">
      <c r="B292" s="217"/>
      <c r="C292" s="218"/>
      <c r="D292" s="208" t="s">
        <v>224</v>
      </c>
      <c r="E292" s="219" t="s">
        <v>1</v>
      </c>
      <c r="F292" s="220" t="s">
        <v>1219</v>
      </c>
      <c r="G292" s="218"/>
      <c r="H292" s="221">
        <v>12.25</v>
      </c>
      <c r="I292" s="222"/>
      <c r="J292" s="218"/>
      <c r="K292" s="218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224</v>
      </c>
      <c r="AU292" s="227" t="s">
        <v>86</v>
      </c>
      <c r="AV292" s="14" t="s">
        <v>86</v>
      </c>
      <c r="AW292" s="14" t="s">
        <v>32</v>
      </c>
      <c r="AX292" s="14" t="s">
        <v>84</v>
      </c>
      <c r="AY292" s="227" t="s">
        <v>215</v>
      </c>
    </row>
    <row r="293" spans="1:65" s="2" customFormat="1" ht="16.5" customHeight="1">
      <c r="A293" s="35"/>
      <c r="B293" s="36"/>
      <c r="C293" s="193" t="s">
        <v>705</v>
      </c>
      <c r="D293" s="193" t="s">
        <v>217</v>
      </c>
      <c r="E293" s="194" t="s">
        <v>1220</v>
      </c>
      <c r="F293" s="195" t="s">
        <v>1221</v>
      </c>
      <c r="G293" s="196" t="s">
        <v>230</v>
      </c>
      <c r="H293" s="197">
        <v>198.51</v>
      </c>
      <c r="I293" s="198"/>
      <c r="J293" s="199">
        <f>ROUND(I293*H293,2)</f>
        <v>0</v>
      </c>
      <c r="K293" s="195" t="s">
        <v>221</v>
      </c>
      <c r="L293" s="40"/>
      <c r="M293" s="200" t="s">
        <v>1</v>
      </c>
      <c r="N293" s="201" t="s">
        <v>42</v>
      </c>
      <c r="O293" s="72"/>
      <c r="P293" s="202">
        <f>O293*H293</f>
        <v>0</v>
      </c>
      <c r="Q293" s="202">
        <v>0.23</v>
      </c>
      <c r="R293" s="202">
        <f>Q293*H293</f>
        <v>45.6573</v>
      </c>
      <c r="S293" s="202">
        <v>0</v>
      </c>
      <c r="T293" s="203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4" t="s">
        <v>222</v>
      </c>
      <c r="AT293" s="204" t="s">
        <v>217</v>
      </c>
      <c r="AU293" s="204" t="s">
        <v>86</v>
      </c>
      <c r="AY293" s="18" t="s">
        <v>215</v>
      </c>
      <c r="BE293" s="205">
        <f>IF(N293="základní",J293,0)</f>
        <v>0</v>
      </c>
      <c r="BF293" s="205">
        <f>IF(N293="snížená",J293,0)</f>
        <v>0</v>
      </c>
      <c r="BG293" s="205">
        <f>IF(N293="zákl. přenesená",J293,0)</f>
        <v>0</v>
      </c>
      <c r="BH293" s="205">
        <f>IF(N293="sníž. přenesená",J293,0)</f>
        <v>0</v>
      </c>
      <c r="BI293" s="205">
        <f>IF(N293="nulová",J293,0)</f>
        <v>0</v>
      </c>
      <c r="BJ293" s="18" t="s">
        <v>84</v>
      </c>
      <c r="BK293" s="205">
        <f>ROUND(I293*H293,2)</f>
        <v>0</v>
      </c>
      <c r="BL293" s="18" t="s">
        <v>222</v>
      </c>
      <c r="BM293" s="204" t="s">
        <v>1222</v>
      </c>
    </row>
    <row r="294" spans="2:51" s="14" customFormat="1" ht="11.25">
      <c r="B294" s="217"/>
      <c r="C294" s="218"/>
      <c r="D294" s="208" t="s">
        <v>224</v>
      </c>
      <c r="E294" s="219" t="s">
        <v>1</v>
      </c>
      <c r="F294" s="220" t="s">
        <v>1223</v>
      </c>
      <c r="G294" s="218"/>
      <c r="H294" s="221">
        <v>198.51</v>
      </c>
      <c r="I294" s="222"/>
      <c r="J294" s="218"/>
      <c r="K294" s="218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224</v>
      </c>
      <c r="AU294" s="227" t="s">
        <v>86</v>
      </c>
      <c r="AV294" s="14" t="s">
        <v>86</v>
      </c>
      <c r="AW294" s="14" t="s">
        <v>32</v>
      </c>
      <c r="AX294" s="14" t="s">
        <v>84</v>
      </c>
      <c r="AY294" s="227" t="s">
        <v>215</v>
      </c>
    </row>
    <row r="295" spans="2:63" s="12" customFormat="1" ht="22.9" customHeight="1">
      <c r="B295" s="177"/>
      <c r="C295" s="178"/>
      <c r="D295" s="179" t="s">
        <v>76</v>
      </c>
      <c r="E295" s="191" t="s">
        <v>261</v>
      </c>
      <c r="F295" s="191" t="s">
        <v>659</v>
      </c>
      <c r="G295" s="178"/>
      <c r="H295" s="178"/>
      <c r="I295" s="181"/>
      <c r="J295" s="192">
        <f>BK295</f>
        <v>0</v>
      </c>
      <c r="K295" s="178"/>
      <c r="L295" s="183"/>
      <c r="M295" s="184"/>
      <c r="N295" s="185"/>
      <c r="O295" s="185"/>
      <c r="P295" s="186">
        <f>SUM(P296:P299)</f>
        <v>0</v>
      </c>
      <c r="Q295" s="185"/>
      <c r="R295" s="186">
        <f>SUM(R296:R299)</f>
        <v>2.50672</v>
      </c>
      <c r="S295" s="185"/>
      <c r="T295" s="187">
        <f>SUM(T296:T299)</f>
        <v>0</v>
      </c>
      <c r="AR295" s="188" t="s">
        <v>84</v>
      </c>
      <c r="AT295" s="189" t="s">
        <v>76</v>
      </c>
      <c r="AU295" s="189" t="s">
        <v>84</v>
      </c>
      <c r="AY295" s="188" t="s">
        <v>215</v>
      </c>
      <c r="BK295" s="190">
        <f>SUM(BK296:BK299)</f>
        <v>0</v>
      </c>
    </row>
    <row r="296" spans="1:65" s="2" customFormat="1" ht="24.2" customHeight="1">
      <c r="A296" s="35"/>
      <c r="B296" s="36"/>
      <c r="C296" s="193" t="s">
        <v>709</v>
      </c>
      <c r="D296" s="193" t="s">
        <v>217</v>
      </c>
      <c r="E296" s="194" t="s">
        <v>1224</v>
      </c>
      <c r="F296" s="195" t="s">
        <v>1225</v>
      </c>
      <c r="G296" s="196" t="s">
        <v>588</v>
      </c>
      <c r="H296" s="197">
        <v>3</v>
      </c>
      <c r="I296" s="198"/>
      <c r="J296" s="199">
        <f>ROUND(I296*H296,2)</f>
        <v>0</v>
      </c>
      <c r="K296" s="195" t="s">
        <v>231</v>
      </c>
      <c r="L296" s="40"/>
      <c r="M296" s="200" t="s">
        <v>1</v>
      </c>
      <c r="N296" s="201" t="s">
        <v>42</v>
      </c>
      <c r="O296" s="72"/>
      <c r="P296" s="202">
        <f>O296*H296</f>
        <v>0</v>
      </c>
      <c r="Q296" s="202">
        <v>0.4208</v>
      </c>
      <c r="R296" s="202">
        <f>Q296*H296</f>
        <v>1.2624</v>
      </c>
      <c r="S296" s="202">
        <v>0</v>
      </c>
      <c r="T296" s="203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04" t="s">
        <v>222</v>
      </c>
      <c r="AT296" s="204" t="s">
        <v>217</v>
      </c>
      <c r="AU296" s="204" t="s">
        <v>86</v>
      </c>
      <c r="AY296" s="18" t="s">
        <v>215</v>
      </c>
      <c r="BE296" s="205">
        <f>IF(N296="základní",J296,0)</f>
        <v>0</v>
      </c>
      <c r="BF296" s="205">
        <f>IF(N296="snížená",J296,0)</f>
        <v>0</v>
      </c>
      <c r="BG296" s="205">
        <f>IF(N296="zákl. přenesená",J296,0)</f>
        <v>0</v>
      </c>
      <c r="BH296" s="205">
        <f>IF(N296="sníž. přenesená",J296,0)</f>
        <v>0</v>
      </c>
      <c r="BI296" s="205">
        <f>IF(N296="nulová",J296,0)</f>
        <v>0</v>
      </c>
      <c r="BJ296" s="18" t="s">
        <v>84</v>
      </c>
      <c r="BK296" s="205">
        <f>ROUND(I296*H296,2)</f>
        <v>0</v>
      </c>
      <c r="BL296" s="18" t="s">
        <v>222</v>
      </c>
      <c r="BM296" s="204" t="s">
        <v>1226</v>
      </c>
    </row>
    <row r="297" spans="2:51" s="14" customFormat="1" ht="11.25">
      <c r="B297" s="217"/>
      <c r="C297" s="218"/>
      <c r="D297" s="208" t="s">
        <v>224</v>
      </c>
      <c r="E297" s="219" t="s">
        <v>1</v>
      </c>
      <c r="F297" s="220" t="s">
        <v>1227</v>
      </c>
      <c r="G297" s="218"/>
      <c r="H297" s="221">
        <v>3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224</v>
      </c>
      <c r="AU297" s="227" t="s">
        <v>86</v>
      </c>
      <c r="AV297" s="14" t="s">
        <v>86</v>
      </c>
      <c r="AW297" s="14" t="s">
        <v>32</v>
      </c>
      <c r="AX297" s="14" t="s">
        <v>84</v>
      </c>
      <c r="AY297" s="227" t="s">
        <v>215</v>
      </c>
    </row>
    <row r="298" spans="1:65" s="2" customFormat="1" ht="33" customHeight="1">
      <c r="A298" s="35"/>
      <c r="B298" s="36"/>
      <c r="C298" s="193" t="s">
        <v>714</v>
      </c>
      <c r="D298" s="193" t="s">
        <v>217</v>
      </c>
      <c r="E298" s="194" t="s">
        <v>1228</v>
      </c>
      <c r="F298" s="195" t="s">
        <v>1229</v>
      </c>
      <c r="G298" s="196" t="s">
        <v>588</v>
      </c>
      <c r="H298" s="197">
        <v>4</v>
      </c>
      <c r="I298" s="198"/>
      <c r="J298" s="199">
        <f>ROUND(I298*H298,2)</f>
        <v>0</v>
      </c>
      <c r="K298" s="195" t="s">
        <v>231</v>
      </c>
      <c r="L298" s="40"/>
      <c r="M298" s="200" t="s">
        <v>1</v>
      </c>
      <c r="N298" s="201" t="s">
        <v>42</v>
      </c>
      <c r="O298" s="72"/>
      <c r="P298" s="202">
        <f>O298*H298</f>
        <v>0</v>
      </c>
      <c r="Q298" s="202">
        <v>0.31108</v>
      </c>
      <c r="R298" s="202">
        <f>Q298*H298</f>
        <v>1.24432</v>
      </c>
      <c r="S298" s="202">
        <v>0</v>
      </c>
      <c r="T298" s="203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04" t="s">
        <v>222</v>
      </c>
      <c r="AT298" s="204" t="s">
        <v>217</v>
      </c>
      <c r="AU298" s="204" t="s">
        <v>86</v>
      </c>
      <c r="AY298" s="18" t="s">
        <v>215</v>
      </c>
      <c r="BE298" s="205">
        <f>IF(N298="základní",J298,0)</f>
        <v>0</v>
      </c>
      <c r="BF298" s="205">
        <f>IF(N298="snížená",J298,0)</f>
        <v>0</v>
      </c>
      <c r="BG298" s="205">
        <f>IF(N298="zákl. přenesená",J298,0)</f>
        <v>0</v>
      </c>
      <c r="BH298" s="205">
        <f>IF(N298="sníž. přenesená",J298,0)</f>
        <v>0</v>
      </c>
      <c r="BI298" s="205">
        <f>IF(N298="nulová",J298,0)</f>
        <v>0</v>
      </c>
      <c r="BJ298" s="18" t="s">
        <v>84</v>
      </c>
      <c r="BK298" s="205">
        <f>ROUND(I298*H298,2)</f>
        <v>0</v>
      </c>
      <c r="BL298" s="18" t="s">
        <v>222</v>
      </c>
      <c r="BM298" s="204" t="s">
        <v>1230</v>
      </c>
    </row>
    <row r="299" spans="2:51" s="14" customFormat="1" ht="11.25">
      <c r="B299" s="217"/>
      <c r="C299" s="218"/>
      <c r="D299" s="208" t="s">
        <v>224</v>
      </c>
      <c r="E299" s="219" t="s">
        <v>1</v>
      </c>
      <c r="F299" s="220" t="s">
        <v>1231</v>
      </c>
      <c r="G299" s="218"/>
      <c r="H299" s="221">
        <v>4</v>
      </c>
      <c r="I299" s="222"/>
      <c r="J299" s="218"/>
      <c r="K299" s="218"/>
      <c r="L299" s="223"/>
      <c r="M299" s="224"/>
      <c r="N299" s="225"/>
      <c r="O299" s="225"/>
      <c r="P299" s="225"/>
      <c r="Q299" s="225"/>
      <c r="R299" s="225"/>
      <c r="S299" s="225"/>
      <c r="T299" s="226"/>
      <c r="AT299" s="227" t="s">
        <v>224</v>
      </c>
      <c r="AU299" s="227" t="s">
        <v>86</v>
      </c>
      <c r="AV299" s="14" t="s">
        <v>86</v>
      </c>
      <c r="AW299" s="14" t="s">
        <v>32</v>
      </c>
      <c r="AX299" s="14" t="s">
        <v>84</v>
      </c>
      <c r="AY299" s="227" t="s">
        <v>215</v>
      </c>
    </row>
    <row r="300" spans="2:63" s="12" customFormat="1" ht="22.9" customHeight="1">
      <c r="B300" s="177"/>
      <c r="C300" s="178"/>
      <c r="D300" s="179" t="s">
        <v>76</v>
      </c>
      <c r="E300" s="191" t="s">
        <v>265</v>
      </c>
      <c r="F300" s="191" t="s">
        <v>1232</v>
      </c>
      <c r="G300" s="178"/>
      <c r="H300" s="178"/>
      <c r="I300" s="181"/>
      <c r="J300" s="192">
        <f>BK300</f>
        <v>0</v>
      </c>
      <c r="K300" s="178"/>
      <c r="L300" s="183"/>
      <c r="M300" s="184"/>
      <c r="N300" s="185"/>
      <c r="O300" s="185"/>
      <c r="P300" s="186">
        <f>SUM(P301:P328)</f>
        <v>0</v>
      </c>
      <c r="Q300" s="185"/>
      <c r="R300" s="186">
        <f>SUM(R301:R328)</f>
        <v>5.7692935599999995</v>
      </c>
      <c r="S300" s="185"/>
      <c r="T300" s="187">
        <f>SUM(T301:T328)</f>
        <v>0</v>
      </c>
      <c r="AR300" s="188" t="s">
        <v>84</v>
      </c>
      <c r="AT300" s="189" t="s">
        <v>76</v>
      </c>
      <c r="AU300" s="189" t="s">
        <v>84</v>
      </c>
      <c r="AY300" s="188" t="s">
        <v>215</v>
      </c>
      <c r="BK300" s="190">
        <f>SUM(BK301:BK328)</f>
        <v>0</v>
      </c>
    </row>
    <row r="301" spans="1:65" s="2" customFormat="1" ht="16.5" customHeight="1">
      <c r="A301" s="35"/>
      <c r="B301" s="36"/>
      <c r="C301" s="193" t="s">
        <v>719</v>
      </c>
      <c r="D301" s="193" t="s">
        <v>217</v>
      </c>
      <c r="E301" s="194" t="s">
        <v>1233</v>
      </c>
      <c r="F301" s="195" t="s">
        <v>1234</v>
      </c>
      <c r="G301" s="196" t="s">
        <v>220</v>
      </c>
      <c r="H301" s="197">
        <v>900</v>
      </c>
      <c r="I301" s="198"/>
      <c r="J301" s="199">
        <f>ROUND(I301*H301,2)</f>
        <v>0</v>
      </c>
      <c r="K301" s="195" t="s">
        <v>231</v>
      </c>
      <c r="L301" s="40"/>
      <c r="M301" s="200" t="s">
        <v>1</v>
      </c>
      <c r="N301" s="201" t="s">
        <v>42</v>
      </c>
      <c r="O301" s="72"/>
      <c r="P301" s="202">
        <f>O301*H301</f>
        <v>0</v>
      </c>
      <c r="Q301" s="202">
        <v>0</v>
      </c>
      <c r="R301" s="202">
        <f>Q301*H301</f>
        <v>0</v>
      </c>
      <c r="S301" s="202">
        <v>0</v>
      </c>
      <c r="T301" s="203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04" t="s">
        <v>222</v>
      </c>
      <c r="AT301" s="204" t="s">
        <v>217</v>
      </c>
      <c r="AU301" s="204" t="s">
        <v>86</v>
      </c>
      <c r="AY301" s="18" t="s">
        <v>215</v>
      </c>
      <c r="BE301" s="205">
        <f>IF(N301="základní",J301,0)</f>
        <v>0</v>
      </c>
      <c r="BF301" s="205">
        <f>IF(N301="snížená",J301,0)</f>
        <v>0</v>
      </c>
      <c r="BG301" s="205">
        <f>IF(N301="zákl. přenesená",J301,0)</f>
        <v>0</v>
      </c>
      <c r="BH301" s="205">
        <f>IF(N301="sníž. přenesená",J301,0)</f>
        <v>0</v>
      </c>
      <c r="BI301" s="205">
        <f>IF(N301="nulová",J301,0)</f>
        <v>0</v>
      </c>
      <c r="BJ301" s="18" t="s">
        <v>84</v>
      </c>
      <c r="BK301" s="205">
        <f>ROUND(I301*H301,2)</f>
        <v>0</v>
      </c>
      <c r="BL301" s="18" t="s">
        <v>222</v>
      </c>
      <c r="BM301" s="204" t="s">
        <v>1235</v>
      </c>
    </row>
    <row r="302" spans="2:51" s="14" customFormat="1" ht="11.25">
      <c r="B302" s="217"/>
      <c r="C302" s="218"/>
      <c r="D302" s="208" t="s">
        <v>224</v>
      </c>
      <c r="E302" s="219" t="s">
        <v>1</v>
      </c>
      <c r="F302" s="220" t="s">
        <v>1236</v>
      </c>
      <c r="G302" s="218"/>
      <c r="H302" s="221">
        <v>900</v>
      </c>
      <c r="I302" s="222"/>
      <c r="J302" s="218"/>
      <c r="K302" s="218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224</v>
      </c>
      <c r="AU302" s="227" t="s">
        <v>86</v>
      </c>
      <c r="AV302" s="14" t="s">
        <v>86</v>
      </c>
      <c r="AW302" s="14" t="s">
        <v>32</v>
      </c>
      <c r="AX302" s="14" t="s">
        <v>84</v>
      </c>
      <c r="AY302" s="227" t="s">
        <v>215</v>
      </c>
    </row>
    <row r="303" spans="1:65" s="2" customFormat="1" ht="24.2" customHeight="1">
      <c r="A303" s="35"/>
      <c r="B303" s="36"/>
      <c r="C303" s="193" t="s">
        <v>724</v>
      </c>
      <c r="D303" s="193" t="s">
        <v>217</v>
      </c>
      <c r="E303" s="194" t="s">
        <v>1237</v>
      </c>
      <c r="F303" s="195" t="s">
        <v>1238</v>
      </c>
      <c r="G303" s="196" t="s">
        <v>220</v>
      </c>
      <c r="H303" s="197">
        <v>542</v>
      </c>
      <c r="I303" s="198"/>
      <c r="J303" s="199">
        <f>ROUND(I303*H303,2)</f>
        <v>0</v>
      </c>
      <c r="K303" s="195" t="s">
        <v>231</v>
      </c>
      <c r="L303" s="40"/>
      <c r="M303" s="200" t="s">
        <v>1</v>
      </c>
      <c r="N303" s="201" t="s">
        <v>42</v>
      </c>
      <c r="O303" s="72"/>
      <c r="P303" s="202">
        <f>O303*H303</f>
        <v>0</v>
      </c>
      <c r="Q303" s="202">
        <v>0.00015</v>
      </c>
      <c r="R303" s="202">
        <f>Q303*H303</f>
        <v>0.0813</v>
      </c>
      <c r="S303" s="202">
        <v>0</v>
      </c>
      <c r="T303" s="203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04" t="s">
        <v>222</v>
      </c>
      <c r="AT303" s="204" t="s">
        <v>217</v>
      </c>
      <c r="AU303" s="204" t="s">
        <v>86</v>
      </c>
      <c r="AY303" s="18" t="s">
        <v>215</v>
      </c>
      <c r="BE303" s="205">
        <f>IF(N303="základní",J303,0)</f>
        <v>0</v>
      </c>
      <c r="BF303" s="205">
        <f>IF(N303="snížená",J303,0)</f>
        <v>0</v>
      </c>
      <c r="BG303" s="205">
        <f>IF(N303="zákl. přenesená",J303,0)</f>
        <v>0</v>
      </c>
      <c r="BH303" s="205">
        <f>IF(N303="sníž. přenesená",J303,0)</f>
        <v>0</v>
      </c>
      <c r="BI303" s="205">
        <f>IF(N303="nulová",J303,0)</f>
        <v>0</v>
      </c>
      <c r="BJ303" s="18" t="s">
        <v>84</v>
      </c>
      <c r="BK303" s="205">
        <f>ROUND(I303*H303,2)</f>
        <v>0</v>
      </c>
      <c r="BL303" s="18" t="s">
        <v>222</v>
      </c>
      <c r="BM303" s="204" t="s">
        <v>1239</v>
      </c>
    </row>
    <row r="304" spans="2:51" s="14" customFormat="1" ht="11.25">
      <c r="B304" s="217"/>
      <c r="C304" s="218"/>
      <c r="D304" s="208" t="s">
        <v>224</v>
      </c>
      <c r="E304" s="219" t="s">
        <v>1</v>
      </c>
      <c r="F304" s="220" t="s">
        <v>1240</v>
      </c>
      <c r="G304" s="218"/>
      <c r="H304" s="221">
        <v>542</v>
      </c>
      <c r="I304" s="222"/>
      <c r="J304" s="218"/>
      <c r="K304" s="218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224</v>
      </c>
      <c r="AU304" s="227" t="s">
        <v>86</v>
      </c>
      <c r="AV304" s="14" t="s">
        <v>86</v>
      </c>
      <c r="AW304" s="14" t="s">
        <v>32</v>
      </c>
      <c r="AX304" s="14" t="s">
        <v>84</v>
      </c>
      <c r="AY304" s="227" t="s">
        <v>215</v>
      </c>
    </row>
    <row r="305" spans="1:65" s="2" customFormat="1" ht="24.2" customHeight="1">
      <c r="A305" s="35"/>
      <c r="B305" s="36"/>
      <c r="C305" s="193" t="s">
        <v>728</v>
      </c>
      <c r="D305" s="193" t="s">
        <v>217</v>
      </c>
      <c r="E305" s="194" t="s">
        <v>1241</v>
      </c>
      <c r="F305" s="195" t="s">
        <v>1242</v>
      </c>
      <c r="G305" s="196" t="s">
        <v>220</v>
      </c>
      <c r="H305" s="197">
        <v>56</v>
      </c>
      <c r="I305" s="198"/>
      <c r="J305" s="199">
        <f>ROUND(I305*H305,2)</f>
        <v>0</v>
      </c>
      <c r="K305" s="195" t="s">
        <v>231</v>
      </c>
      <c r="L305" s="40"/>
      <c r="M305" s="200" t="s">
        <v>1</v>
      </c>
      <c r="N305" s="201" t="s">
        <v>42</v>
      </c>
      <c r="O305" s="72"/>
      <c r="P305" s="202">
        <f>O305*H305</f>
        <v>0</v>
      </c>
      <c r="Q305" s="202">
        <v>0.00013</v>
      </c>
      <c r="R305" s="202">
        <f>Q305*H305</f>
        <v>0.007279999999999999</v>
      </c>
      <c r="S305" s="202">
        <v>0</v>
      </c>
      <c r="T305" s="203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04" t="s">
        <v>222</v>
      </c>
      <c r="AT305" s="204" t="s">
        <v>217</v>
      </c>
      <c r="AU305" s="204" t="s">
        <v>86</v>
      </c>
      <c r="AY305" s="18" t="s">
        <v>215</v>
      </c>
      <c r="BE305" s="205">
        <f>IF(N305="základní",J305,0)</f>
        <v>0</v>
      </c>
      <c r="BF305" s="205">
        <f>IF(N305="snížená",J305,0)</f>
        <v>0</v>
      </c>
      <c r="BG305" s="205">
        <f>IF(N305="zákl. přenesená",J305,0)</f>
        <v>0</v>
      </c>
      <c r="BH305" s="205">
        <f>IF(N305="sníž. přenesená",J305,0)</f>
        <v>0</v>
      </c>
      <c r="BI305" s="205">
        <f>IF(N305="nulová",J305,0)</f>
        <v>0</v>
      </c>
      <c r="BJ305" s="18" t="s">
        <v>84</v>
      </c>
      <c r="BK305" s="205">
        <f>ROUND(I305*H305,2)</f>
        <v>0</v>
      </c>
      <c r="BL305" s="18" t="s">
        <v>222</v>
      </c>
      <c r="BM305" s="204" t="s">
        <v>1243</v>
      </c>
    </row>
    <row r="306" spans="2:51" s="14" customFormat="1" ht="11.25">
      <c r="B306" s="217"/>
      <c r="C306" s="218"/>
      <c r="D306" s="208" t="s">
        <v>224</v>
      </c>
      <c r="E306" s="219" t="s">
        <v>1</v>
      </c>
      <c r="F306" s="220" t="s">
        <v>1244</v>
      </c>
      <c r="G306" s="218"/>
      <c r="H306" s="221">
        <v>56</v>
      </c>
      <c r="I306" s="222"/>
      <c r="J306" s="218"/>
      <c r="K306" s="218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224</v>
      </c>
      <c r="AU306" s="227" t="s">
        <v>86</v>
      </c>
      <c r="AV306" s="14" t="s">
        <v>86</v>
      </c>
      <c r="AW306" s="14" t="s">
        <v>32</v>
      </c>
      <c r="AX306" s="14" t="s">
        <v>84</v>
      </c>
      <c r="AY306" s="227" t="s">
        <v>215</v>
      </c>
    </row>
    <row r="307" spans="1:65" s="2" customFormat="1" ht="24.2" customHeight="1">
      <c r="A307" s="35"/>
      <c r="B307" s="36"/>
      <c r="C307" s="193" t="s">
        <v>733</v>
      </c>
      <c r="D307" s="193" t="s">
        <v>217</v>
      </c>
      <c r="E307" s="194" t="s">
        <v>1245</v>
      </c>
      <c r="F307" s="195" t="s">
        <v>1246</v>
      </c>
      <c r="G307" s="196" t="s">
        <v>220</v>
      </c>
      <c r="H307" s="197">
        <v>302</v>
      </c>
      <c r="I307" s="198"/>
      <c r="J307" s="199">
        <f>ROUND(I307*H307,2)</f>
        <v>0</v>
      </c>
      <c r="K307" s="195" t="s">
        <v>231</v>
      </c>
      <c r="L307" s="40"/>
      <c r="M307" s="200" t="s">
        <v>1</v>
      </c>
      <c r="N307" s="201" t="s">
        <v>42</v>
      </c>
      <c r="O307" s="72"/>
      <c r="P307" s="202">
        <f>O307*H307</f>
        <v>0</v>
      </c>
      <c r="Q307" s="202">
        <v>3E-05</v>
      </c>
      <c r="R307" s="202">
        <f>Q307*H307</f>
        <v>0.00906</v>
      </c>
      <c r="S307" s="202">
        <v>0</v>
      </c>
      <c r="T307" s="203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04" t="s">
        <v>222</v>
      </c>
      <c r="AT307" s="204" t="s">
        <v>217</v>
      </c>
      <c r="AU307" s="204" t="s">
        <v>86</v>
      </c>
      <c r="AY307" s="18" t="s">
        <v>215</v>
      </c>
      <c r="BE307" s="205">
        <f>IF(N307="základní",J307,0)</f>
        <v>0</v>
      </c>
      <c r="BF307" s="205">
        <f>IF(N307="snížená",J307,0)</f>
        <v>0</v>
      </c>
      <c r="BG307" s="205">
        <f>IF(N307="zákl. přenesená",J307,0)</f>
        <v>0</v>
      </c>
      <c r="BH307" s="205">
        <f>IF(N307="sníž. přenesená",J307,0)</f>
        <v>0</v>
      </c>
      <c r="BI307" s="205">
        <f>IF(N307="nulová",J307,0)</f>
        <v>0</v>
      </c>
      <c r="BJ307" s="18" t="s">
        <v>84</v>
      </c>
      <c r="BK307" s="205">
        <f>ROUND(I307*H307,2)</f>
        <v>0</v>
      </c>
      <c r="BL307" s="18" t="s">
        <v>222</v>
      </c>
      <c r="BM307" s="204" t="s">
        <v>1247</v>
      </c>
    </row>
    <row r="308" spans="2:51" s="14" customFormat="1" ht="11.25">
      <c r="B308" s="217"/>
      <c r="C308" s="218"/>
      <c r="D308" s="208" t="s">
        <v>224</v>
      </c>
      <c r="E308" s="219" t="s">
        <v>1</v>
      </c>
      <c r="F308" s="220" t="s">
        <v>1248</v>
      </c>
      <c r="G308" s="218"/>
      <c r="H308" s="221">
        <v>302</v>
      </c>
      <c r="I308" s="222"/>
      <c r="J308" s="218"/>
      <c r="K308" s="218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224</v>
      </c>
      <c r="AU308" s="227" t="s">
        <v>86</v>
      </c>
      <c r="AV308" s="14" t="s">
        <v>86</v>
      </c>
      <c r="AW308" s="14" t="s">
        <v>32</v>
      </c>
      <c r="AX308" s="14" t="s">
        <v>84</v>
      </c>
      <c r="AY308" s="227" t="s">
        <v>215</v>
      </c>
    </row>
    <row r="309" spans="1:65" s="2" customFormat="1" ht="24.2" customHeight="1">
      <c r="A309" s="35"/>
      <c r="B309" s="36"/>
      <c r="C309" s="193" t="s">
        <v>740</v>
      </c>
      <c r="D309" s="193" t="s">
        <v>217</v>
      </c>
      <c r="E309" s="194" t="s">
        <v>1249</v>
      </c>
      <c r="F309" s="195" t="s">
        <v>1250</v>
      </c>
      <c r="G309" s="196" t="s">
        <v>220</v>
      </c>
      <c r="H309" s="197">
        <v>542</v>
      </c>
      <c r="I309" s="198"/>
      <c r="J309" s="199">
        <f>ROUND(I309*H309,2)</f>
        <v>0</v>
      </c>
      <c r="K309" s="195" t="s">
        <v>231</v>
      </c>
      <c r="L309" s="40"/>
      <c r="M309" s="200" t="s">
        <v>1</v>
      </c>
      <c r="N309" s="201" t="s">
        <v>42</v>
      </c>
      <c r="O309" s="72"/>
      <c r="P309" s="202">
        <f>O309*H309</f>
        <v>0</v>
      </c>
      <c r="Q309" s="202">
        <v>0.00065</v>
      </c>
      <c r="R309" s="202">
        <f>Q309*H309</f>
        <v>0.3523</v>
      </c>
      <c r="S309" s="202">
        <v>0</v>
      </c>
      <c r="T309" s="203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4" t="s">
        <v>222</v>
      </c>
      <c r="AT309" s="204" t="s">
        <v>217</v>
      </c>
      <c r="AU309" s="204" t="s">
        <v>86</v>
      </c>
      <c r="AY309" s="18" t="s">
        <v>215</v>
      </c>
      <c r="BE309" s="205">
        <f>IF(N309="základní",J309,0)</f>
        <v>0</v>
      </c>
      <c r="BF309" s="205">
        <f>IF(N309="snížená",J309,0)</f>
        <v>0</v>
      </c>
      <c r="BG309" s="205">
        <f>IF(N309="zákl. přenesená",J309,0)</f>
        <v>0</v>
      </c>
      <c r="BH309" s="205">
        <f>IF(N309="sníž. přenesená",J309,0)</f>
        <v>0</v>
      </c>
      <c r="BI309" s="205">
        <f>IF(N309="nulová",J309,0)</f>
        <v>0</v>
      </c>
      <c r="BJ309" s="18" t="s">
        <v>84</v>
      </c>
      <c r="BK309" s="205">
        <f>ROUND(I309*H309,2)</f>
        <v>0</v>
      </c>
      <c r="BL309" s="18" t="s">
        <v>222</v>
      </c>
      <c r="BM309" s="204" t="s">
        <v>1251</v>
      </c>
    </row>
    <row r="310" spans="2:51" s="14" customFormat="1" ht="11.25">
      <c r="B310" s="217"/>
      <c r="C310" s="218"/>
      <c r="D310" s="208" t="s">
        <v>224</v>
      </c>
      <c r="E310" s="219" t="s">
        <v>1</v>
      </c>
      <c r="F310" s="220" t="s">
        <v>1252</v>
      </c>
      <c r="G310" s="218"/>
      <c r="H310" s="221">
        <v>542</v>
      </c>
      <c r="I310" s="222"/>
      <c r="J310" s="218"/>
      <c r="K310" s="218"/>
      <c r="L310" s="223"/>
      <c r="M310" s="224"/>
      <c r="N310" s="225"/>
      <c r="O310" s="225"/>
      <c r="P310" s="225"/>
      <c r="Q310" s="225"/>
      <c r="R310" s="225"/>
      <c r="S310" s="225"/>
      <c r="T310" s="226"/>
      <c r="AT310" s="227" t="s">
        <v>224</v>
      </c>
      <c r="AU310" s="227" t="s">
        <v>86</v>
      </c>
      <c r="AV310" s="14" t="s">
        <v>86</v>
      </c>
      <c r="AW310" s="14" t="s">
        <v>32</v>
      </c>
      <c r="AX310" s="14" t="s">
        <v>84</v>
      </c>
      <c r="AY310" s="227" t="s">
        <v>215</v>
      </c>
    </row>
    <row r="311" spans="1:65" s="2" customFormat="1" ht="24.2" customHeight="1">
      <c r="A311" s="35"/>
      <c r="B311" s="36"/>
      <c r="C311" s="193" t="s">
        <v>745</v>
      </c>
      <c r="D311" s="193" t="s">
        <v>217</v>
      </c>
      <c r="E311" s="194" t="s">
        <v>1253</v>
      </c>
      <c r="F311" s="195" t="s">
        <v>1254</v>
      </c>
      <c r="G311" s="196" t="s">
        <v>220</v>
      </c>
      <c r="H311" s="197">
        <v>56</v>
      </c>
      <c r="I311" s="198"/>
      <c r="J311" s="199">
        <f>ROUND(I311*H311,2)</f>
        <v>0</v>
      </c>
      <c r="K311" s="195" t="s">
        <v>231</v>
      </c>
      <c r="L311" s="40"/>
      <c r="M311" s="200" t="s">
        <v>1</v>
      </c>
      <c r="N311" s="201" t="s">
        <v>42</v>
      </c>
      <c r="O311" s="72"/>
      <c r="P311" s="202">
        <f>O311*H311</f>
        <v>0</v>
      </c>
      <c r="Q311" s="202">
        <v>0.00038</v>
      </c>
      <c r="R311" s="202">
        <f>Q311*H311</f>
        <v>0.02128</v>
      </c>
      <c r="S311" s="202">
        <v>0</v>
      </c>
      <c r="T311" s="203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4" t="s">
        <v>222</v>
      </c>
      <c r="AT311" s="204" t="s">
        <v>217</v>
      </c>
      <c r="AU311" s="204" t="s">
        <v>86</v>
      </c>
      <c r="AY311" s="18" t="s">
        <v>215</v>
      </c>
      <c r="BE311" s="205">
        <f>IF(N311="základní",J311,0)</f>
        <v>0</v>
      </c>
      <c r="BF311" s="205">
        <f>IF(N311="snížená",J311,0)</f>
        <v>0</v>
      </c>
      <c r="BG311" s="205">
        <f>IF(N311="zákl. přenesená",J311,0)</f>
        <v>0</v>
      </c>
      <c r="BH311" s="205">
        <f>IF(N311="sníž. přenesená",J311,0)</f>
        <v>0</v>
      </c>
      <c r="BI311" s="205">
        <f>IF(N311="nulová",J311,0)</f>
        <v>0</v>
      </c>
      <c r="BJ311" s="18" t="s">
        <v>84</v>
      </c>
      <c r="BK311" s="205">
        <f>ROUND(I311*H311,2)</f>
        <v>0</v>
      </c>
      <c r="BL311" s="18" t="s">
        <v>222</v>
      </c>
      <c r="BM311" s="204" t="s">
        <v>1255</v>
      </c>
    </row>
    <row r="312" spans="2:51" s="14" customFormat="1" ht="11.25">
      <c r="B312" s="217"/>
      <c r="C312" s="218"/>
      <c r="D312" s="208" t="s">
        <v>224</v>
      </c>
      <c r="E312" s="219" t="s">
        <v>1</v>
      </c>
      <c r="F312" s="220" t="s">
        <v>1256</v>
      </c>
      <c r="G312" s="218"/>
      <c r="H312" s="221">
        <v>56</v>
      </c>
      <c r="I312" s="222"/>
      <c r="J312" s="218"/>
      <c r="K312" s="218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224</v>
      </c>
      <c r="AU312" s="227" t="s">
        <v>86</v>
      </c>
      <c r="AV312" s="14" t="s">
        <v>86</v>
      </c>
      <c r="AW312" s="14" t="s">
        <v>32</v>
      </c>
      <c r="AX312" s="14" t="s">
        <v>84</v>
      </c>
      <c r="AY312" s="227" t="s">
        <v>215</v>
      </c>
    </row>
    <row r="313" spans="1:65" s="2" customFormat="1" ht="24.2" customHeight="1">
      <c r="A313" s="35"/>
      <c r="B313" s="36"/>
      <c r="C313" s="193" t="s">
        <v>749</v>
      </c>
      <c r="D313" s="193" t="s">
        <v>217</v>
      </c>
      <c r="E313" s="194" t="s">
        <v>1257</v>
      </c>
      <c r="F313" s="195" t="s">
        <v>1258</v>
      </c>
      <c r="G313" s="196" t="s">
        <v>220</v>
      </c>
      <c r="H313" s="197">
        <v>302</v>
      </c>
      <c r="I313" s="198"/>
      <c r="J313" s="199">
        <f>ROUND(I313*H313,2)</f>
        <v>0</v>
      </c>
      <c r="K313" s="195" t="s">
        <v>231</v>
      </c>
      <c r="L313" s="40"/>
      <c r="M313" s="200" t="s">
        <v>1</v>
      </c>
      <c r="N313" s="201" t="s">
        <v>42</v>
      </c>
      <c r="O313" s="72"/>
      <c r="P313" s="202">
        <f>O313*H313</f>
        <v>0</v>
      </c>
      <c r="Q313" s="202">
        <v>0.00011</v>
      </c>
      <c r="R313" s="202">
        <f>Q313*H313</f>
        <v>0.03322</v>
      </c>
      <c r="S313" s="202">
        <v>0</v>
      </c>
      <c r="T313" s="203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04" t="s">
        <v>222</v>
      </c>
      <c r="AT313" s="204" t="s">
        <v>217</v>
      </c>
      <c r="AU313" s="204" t="s">
        <v>86</v>
      </c>
      <c r="AY313" s="18" t="s">
        <v>215</v>
      </c>
      <c r="BE313" s="205">
        <f>IF(N313="základní",J313,0)</f>
        <v>0</v>
      </c>
      <c r="BF313" s="205">
        <f>IF(N313="snížená",J313,0)</f>
        <v>0</v>
      </c>
      <c r="BG313" s="205">
        <f>IF(N313="zákl. přenesená",J313,0)</f>
        <v>0</v>
      </c>
      <c r="BH313" s="205">
        <f>IF(N313="sníž. přenesená",J313,0)</f>
        <v>0</v>
      </c>
      <c r="BI313" s="205">
        <f>IF(N313="nulová",J313,0)</f>
        <v>0</v>
      </c>
      <c r="BJ313" s="18" t="s">
        <v>84</v>
      </c>
      <c r="BK313" s="205">
        <f>ROUND(I313*H313,2)</f>
        <v>0</v>
      </c>
      <c r="BL313" s="18" t="s">
        <v>222</v>
      </c>
      <c r="BM313" s="204" t="s">
        <v>1259</v>
      </c>
    </row>
    <row r="314" spans="2:51" s="14" customFormat="1" ht="11.25">
      <c r="B314" s="217"/>
      <c r="C314" s="218"/>
      <c r="D314" s="208" t="s">
        <v>224</v>
      </c>
      <c r="E314" s="219" t="s">
        <v>1</v>
      </c>
      <c r="F314" s="220" t="s">
        <v>1260</v>
      </c>
      <c r="G314" s="218"/>
      <c r="H314" s="221">
        <v>302</v>
      </c>
      <c r="I314" s="222"/>
      <c r="J314" s="218"/>
      <c r="K314" s="218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224</v>
      </c>
      <c r="AU314" s="227" t="s">
        <v>86</v>
      </c>
      <c r="AV314" s="14" t="s">
        <v>86</v>
      </c>
      <c r="AW314" s="14" t="s">
        <v>32</v>
      </c>
      <c r="AX314" s="14" t="s">
        <v>84</v>
      </c>
      <c r="AY314" s="227" t="s">
        <v>215</v>
      </c>
    </row>
    <row r="315" spans="1:65" s="2" customFormat="1" ht="24.2" customHeight="1">
      <c r="A315" s="35"/>
      <c r="B315" s="36"/>
      <c r="C315" s="193" t="s">
        <v>754</v>
      </c>
      <c r="D315" s="193" t="s">
        <v>217</v>
      </c>
      <c r="E315" s="194" t="s">
        <v>1261</v>
      </c>
      <c r="F315" s="195" t="s">
        <v>1262</v>
      </c>
      <c r="G315" s="196" t="s">
        <v>220</v>
      </c>
      <c r="H315" s="197">
        <v>8</v>
      </c>
      <c r="I315" s="198"/>
      <c r="J315" s="199">
        <f>ROUND(I315*H315,2)</f>
        <v>0</v>
      </c>
      <c r="K315" s="195" t="s">
        <v>231</v>
      </c>
      <c r="L315" s="40"/>
      <c r="M315" s="200" t="s">
        <v>1</v>
      </c>
      <c r="N315" s="201" t="s">
        <v>42</v>
      </c>
      <c r="O315" s="72"/>
      <c r="P315" s="202">
        <f>O315*H315</f>
        <v>0</v>
      </c>
      <c r="Q315" s="202">
        <v>0.08978</v>
      </c>
      <c r="R315" s="202">
        <f>Q315*H315</f>
        <v>0.71824</v>
      </c>
      <c r="S315" s="202">
        <v>0</v>
      </c>
      <c r="T315" s="203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04" t="s">
        <v>222</v>
      </c>
      <c r="AT315" s="204" t="s">
        <v>217</v>
      </c>
      <c r="AU315" s="204" t="s">
        <v>86</v>
      </c>
      <c r="AY315" s="18" t="s">
        <v>215</v>
      </c>
      <c r="BE315" s="205">
        <f>IF(N315="základní",J315,0)</f>
        <v>0</v>
      </c>
      <c r="BF315" s="205">
        <f>IF(N315="snížená",J315,0)</f>
        <v>0</v>
      </c>
      <c r="BG315" s="205">
        <f>IF(N315="zákl. přenesená",J315,0)</f>
        <v>0</v>
      </c>
      <c r="BH315" s="205">
        <f>IF(N315="sníž. přenesená",J315,0)</f>
        <v>0</v>
      </c>
      <c r="BI315" s="205">
        <f>IF(N315="nulová",J315,0)</f>
        <v>0</v>
      </c>
      <c r="BJ315" s="18" t="s">
        <v>84</v>
      </c>
      <c r="BK315" s="205">
        <f>ROUND(I315*H315,2)</f>
        <v>0</v>
      </c>
      <c r="BL315" s="18" t="s">
        <v>222</v>
      </c>
      <c r="BM315" s="204" t="s">
        <v>1263</v>
      </c>
    </row>
    <row r="316" spans="2:51" s="14" customFormat="1" ht="11.25">
      <c r="B316" s="217"/>
      <c r="C316" s="218"/>
      <c r="D316" s="208" t="s">
        <v>224</v>
      </c>
      <c r="E316" s="219" t="s">
        <v>1</v>
      </c>
      <c r="F316" s="220" t="s">
        <v>1264</v>
      </c>
      <c r="G316" s="218"/>
      <c r="H316" s="221">
        <v>8</v>
      </c>
      <c r="I316" s="222"/>
      <c r="J316" s="218"/>
      <c r="K316" s="218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224</v>
      </c>
      <c r="AU316" s="227" t="s">
        <v>86</v>
      </c>
      <c r="AV316" s="14" t="s">
        <v>86</v>
      </c>
      <c r="AW316" s="14" t="s">
        <v>32</v>
      </c>
      <c r="AX316" s="14" t="s">
        <v>84</v>
      </c>
      <c r="AY316" s="227" t="s">
        <v>215</v>
      </c>
    </row>
    <row r="317" spans="1:65" s="2" customFormat="1" ht="33" customHeight="1">
      <c r="A317" s="35"/>
      <c r="B317" s="36"/>
      <c r="C317" s="193" t="s">
        <v>758</v>
      </c>
      <c r="D317" s="193" t="s">
        <v>217</v>
      </c>
      <c r="E317" s="194" t="s">
        <v>1265</v>
      </c>
      <c r="F317" s="195" t="s">
        <v>1266</v>
      </c>
      <c r="G317" s="196" t="s">
        <v>220</v>
      </c>
      <c r="H317" s="197">
        <v>14.2</v>
      </c>
      <c r="I317" s="198"/>
      <c r="J317" s="199">
        <f>ROUND(I317*H317,2)</f>
        <v>0</v>
      </c>
      <c r="K317" s="195" t="s">
        <v>231</v>
      </c>
      <c r="L317" s="40"/>
      <c r="M317" s="200" t="s">
        <v>1</v>
      </c>
      <c r="N317" s="201" t="s">
        <v>42</v>
      </c>
      <c r="O317" s="72"/>
      <c r="P317" s="202">
        <f>O317*H317</f>
        <v>0</v>
      </c>
      <c r="Q317" s="202">
        <v>0.1554</v>
      </c>
      <c r="R317" s="202">
        <f>Q317*H317</f>
        <v>2.20668</v>
      </c>
      <c r="S317" s="202">
        <v>0</v>
      </c>
      <c r="T317" s="203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4" t="s">
        <v>222</v>
      </c>
      <c r="AT317" s="204" t="s">
        <v>217</v>
      </c>
      <c r="AU317" s="204" t="s">
        <v>86</v>
      </c>
      <c r="AY317" s="18" t="s">
        <v>215</v>
      </c>
      <c r="BE317" s="205">
        <f>IF(N317="základní",J317,0)</f>
        <v>0</v>
      </c>
      <c r="BF317" s="205">
        <f>IF(N317="snížená",J317,0)</f>
        <v>0</v>
      </c>
      <c r="BG317" s="205">
        <f>IF(N317="zákl. přenesená",J317,0)</f>
        <v>0</v>
      </c>
      <c r="BH317" s="205">
        <f>IF(N317="sníž. přenesená",J317,0)</f>
        <v>0</v>
      </c>
      <c r="BI317" s="205">
        <f>IF(N317="nulová",J317,0)</f>
        <v>0</v>
      </c>
      <c r="BJ317" s="18" t="s">
        <v>84</v>
      </c>
      <c r="BK317" s="205">
        <f>ROUND(I317*H317,2)</f>
        <v>0</v>
      </c>
      <c r="BL317" s="18" t="s">
        <v>222</v>
      </c>
      <c r="BM317" s="204" t="s">
        <v>1267</v>
      </c>
    </row>
    <row r="318" spans="2:51" s="14" customFormat="1" ht="11.25">
      <c r="B318" s="217"/>
      <c r="C318" s="218"/>
      <c r="D318" s="208" t="s">
        <v>224</v>
      </c>
      <c r="E318" s="219" t="s">
        <v>1</v>
      </c>
      <c r="F318" s="220" t="s">
        <v>1268</v>
      </c>
      <c r="G318" s="218"/>
      <c r="H318" s="221">
        <v>14.2</v>
      </c>
      <c r="I318" s="222"/>
      <c r="J318" s="218"/>
      <c r="K318" s="218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224</v>
      </c>
      <c r="AU318" s="227" t="s">
        <v>86</v>
      </c>
      <c r="AV318" s="14" t="s">
        <v>86</v>
      </c>
      <c r="AW318" s="14" t="s">
        <v>32</v>
      </c>
      <c r="AX318" s="14" t="s">
        <v>84</v>
      </c>
      <c r="AY318" s="227" t="s">
        <v>215</v>
      </c>
    </row>
    <row r="319" spans="1:65" s="2" customFormat="1" ht="16.5" customHeight="1">
      <c r="A319" s="35"/>
      <c r="B319" s="36"/>
      <c r="C319" s="250" t="s">
        <v>763</v>
      </c>
      <c r="D319" s="250" t="s">
        <v>527</v>
      </c>
      <c r="E319" s="251" t="s">
        <v>1269</v>
      </c>
      <c r="F319" s="252" t="s">
        <v>1270</v>
      </c>
      <c r="G319" s="253" t="s">
        <v>220</v>
      </c>
      <c r="H319" s="254">
        <v>4.242</v>
      </c>
      <c r="I319" s="255"/>
      <c r="J319" s="256">
        <f>ROUND(I319*H319,2)</f>
        <v>0</v>
      </c>
      <c r="K319" s="252" t="s">
        <v>231</v>
      </c>
      <c r="L319" s="257"/>
      <c r="M319" s="258" t="s">
        <v>1</v>
      </c>
      <c r="N319" s="259" t="s">
        <v>42</v>
      </c>
      <c r="O319" s="72"/>
      <c r="P319" s="202">
        <f>O319*H319</f>
        <v>0</v>
      </c>
      <c r="Q319" s="202">
        <v>0.085</v>
      </c>
      <c r="R319" s="202">
        <f>Q319*H319</f>
        <v>0.36057</v>
      </c>
      <c r="S319" s="202">
        <v>0</v>
      </c>
      <c r="T319" s="203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04" t="s">
        <v>261</v>
      </c>
      <c r="AT319" s="204" t="s">
        <v>527</v>
      </c>
      <c r="AU319" s="204" t="s">
        <v>86</v>
      </c>
      <c r="AY319" s="18" t="s">
        <v>215</v>
      </c>
      <c r="BE319" s="205">
        <f>IF(N319="základní",J319,0)</f>
        <v>0</v>
      </c>
      <c r="BF319" s="205">
        <f>IF(N319="snížená",J319,0)</f>
        <v>0</v>
      </c>
      <c r="BG319" s="205">
        <f>IF(N319="zákl. přenesená",J319,0)</f>
        <v>0</v>
      </c>
      <c r="BH319" s="205">
        <f>IF(N319="sníž. přenesená",J319,0)</f>
        <v>0</v>
      </c>
      <c r="BI319" s="205">
        <f>IF(N319="nulová",J319,0)</f>
        <v>0</v>
      </c>
      <c r="BJ319" s="18" t="s">
        <v>84</v>
      </c>
      <c r="BK319" s="205">
        <f>ROUND(I319*H319,2)</f>
        <v>0</v>
      </c>
      <c r="BL319" s="18" t="s">
        <v>222</v>
      </c>
      <c r="BM319" s="204" t="s">
        <v>1271</v>
      </c>
    </row>
    <row r="320" spans="2:51" s="14" customFormat="1" ht="11.25">
      <c r="B320" s="217"/>
      <c r="C320" s="218"/>
      <c r="D320" s="208" t="s">
        <v>224</v>
      </c>
      <c r="E320" s="218"/>
      <c r="F320" s="220" t="s">
        <v>1272</v>
      </c>
      <c r="G320" s="218"/>
      <c r="H320" s="221">
        <v>4.242</v>
      </c>
      <c r="I320" s="222"/>
      <c r="J320" s="218"/>
      <c r="K320" s="218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224</v>
      </c>
      <c r="AU320" s="227" t="s">
        <v>86</v>
      </c>
      <c r="AV320" s="14" t="s">
        <v>86</v>
      </c>
      <c r="AW320" s="14" t="s">
        <v>4</v>
      </c>
      <c r="AX320" s="14" t="s">
        <v>84</v>
      </c>
      <c r="AY320" s="227" t="s">
        <v>215</v>
      </c>
    </row>
    <row r="321" spans="1:65" s="2" customFormat="1" ht="24.2" customHeight="1">
      <c r="A321" s="35"/>
      <c r="B321" s="36"/>
      <c r="C321" s="250" t="s">
        <v>768</v>
      </c>
      <c r="D321" s="250" t="s">
        <v>527</v>
      </c>
      <c r="E321" s="251" t="s">
        <v>1273</v>
      </c>
      <c r="F321" s="252" t="s">
        <v>1274</v>
      </c>
      <c r="G321" s="253" t="s">
        <v>220</v>
      </c>
      <c r="H321" s="254">
        <v>10.1</v>
      </c>
      <c r="I321" s="255"/>
      <c r="J321" s="256">
        <f>ROUND(I321*H321,2)</f>
        <v>0</v>
      </c>
      <c r="K321" s="252" t="s">
        <v>231</v>
      </c>
      <c r="L321" s="257"/>
      <c r="M321" s="258" t="s">
        <v>1</v>
      </c>
      <c r="N321" s="259" t="s">
        <v>42</v>
      </c>
      <c r="O321" s="72"/>
      <c r="P321" s="202">
        <f>O321*H321</f>
        <v>0</v>
      </c>
      <c r="Q321" s="202">
        <v>0.0483</v>
      </c>
      <c r="R321" s="202">
        <f>Q321*H321</f>
        <v>0.48783</v>
      </c>
      <c r="S321" s="202">
        <v>0</v>
      </c>
      <c r="T321" s="203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04" t="s">
        <v>261</v>
      </c>
      <c r="AT321" s="204" t="s">
        <v>527</v>
      </c>
      <c r="AU321" s="204" t="s">
        <v>86</v>
      </c>
      <c r="AY321" s="18" t="s">
        <v>215</v>
      </c>
      <c r="BE321" s="205">
        <f>IF(N321="základní",J321,0)</f>
        <v>0</v>
      </c>
      <c r="BF321" s="205">
        <f>IF(N321="snížená",J321,0)</f>
        <v>0</v>
      </c>
      <c r="BG321" s="205">
        <f>IF(N321="zákl. přenesená",J321,0)</f>
        <v>0</v>
      </c>
      <c r="BH321" s="205">
        <f>IF(N321="sníž. přenesená",J321,0)</f>
        <v>0</v>
      </c>
      <c r="BI321" s="205">
        <f>IF(N321="nulová",J321,0)</f>
        <v>0</v>
      </c>
      <c r="BJ321" s="18" t="s">
        <v>84</v>
      </c>
      <c r="BK321" s="205">
        <f>ROUND(I321*H321,2)</f>
        <v>0</v>
      </c>
      <c r="BL321" s="18" t="s">
        <v>222</v>
      </c>
      <c r="BM321" s="204" t="s">
        <v>1275</v>
      </c>
    </row>
    <row r="322" spans="2:51" s="14" customFormat="1" ht="11.25">
      <c r="B322" s="217"/>
      <c r="C322" s="218"/>
      <c r="D322" s="208" t="s">
        <v>224</v>
      </c>
      <c r="E322" s="218"/>
      <c r="F322" s="220" t="s">
        <v>1276</v>
      </c>
      <c r="G322" s="218"/>
      <c r="H322" s="221">
        <v>10.1</v>
      </c>
      <c r="I322" s="222"/>
      <c r="J322" s="218"/>
      <c r="K322" s="218"/>
      <c r="L322" s="223"/>
      <c r="M322" s="224"/>
      <c r="N322" s="225"/>
      <c r="O322" s="225"/>
      <c r="P322" s="225"/>
      <c r="Q322" s="225"/>
      <c r="R322" s="225"/>
      <c r="S322" s="225"/>
      <c r="T322" s="226"/>
      <c r="AT322" s="227" t="s">
        <v>224</v>
      </c>
      <c r="AU322" s="227" t="s">
        <v>86</v>
      </c>
      <c r="AV322" s="14" t="s">
        <v>86</v>
      </c>
      <c r="AW322" s="14" t="s">
        <v>4</v>
      </c>
      <c r="AX322" s="14" t="s">
        <v>84</v>
      </c>
      <c r="AY322" s="227" t="s">
        <v>215</v>
      </c>
    </row>
    <row r="323" spans="1:65" s="2" customFormat="1" ht="33" customHeight="1">
      <c r="A323" s="35"/>
      <c r="B323" s="36"/>
      <c r="C323" s="193" t="s">
        <v>773</v>
      </c>
      <c r="D323" s="193" t="s">
        <v>217</v>
      </c>
      <c r="E323" s="194" t="s">
        <v>1277</v>
      </c>
      <c r="F323" s="195" t="s">
        <v>1278</v>
      </c>
      <c r="G323" s="196" t="s">
        <v>220</v>
      </c>
      <c r="H323" s="197">
        <v>2.8</v>
      </c>
      <c r="I323" s="198"/>
      <c r="J323" s="199">
        <f>ROUND(I323*H323,2)</f>
        <v>0</v>
      </c>
      <c r="K323" s="195" t="s">
        <v>231</v>
      </c>
      <c r="L323" s="40"/>
      <c r="M323" s="200" t="s">
        <v>1</v>
      </c>
      <c r="N323" s="201" t="s">
        <v>42</v>
      </c>
      <c r="O323" s="72"/>
      <c r="P323" s="202">
        <f>O323*H323</f>
        <v>0</v>
      </c>
      <c r="Q323" s="202">
        <v>0.1295</v>
      </c>
      <c r="R323" s="202">
        <f>Q323*H323</f>
        <v>0.3626</v>
      </c>
      <c r="S323" s="202">
        <v>0</v>
      </c>
      <c r="T323" s="203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04" t="s">
        <v>222</v>
      </c>
      <c r="AT323" s="204" t="s">
        <v>217</v>
      </c>
      <c r="AU323" s="204" t="s">
        <v>86</v>
      </c>
      <c r="AY323" s="18" t="s">
        <v>215</v>
      </c>
      <c r="BE323" s="205">
        <f>IF(N323="základní",J323,0)</f>
        <v>0</v>
      </c>
      <c r="BF323" s="205">
        <f>IF(N323="snížená",J323,0)</f>
        <v>0</v>
      </c>
      <c r="BG323" s="205">
        <f>IF(N323="zákl. přenesená",J323,0)</f>
        <v>0</v>
      </c>
      <c r="BH323" s="205">
        <f>IF(N323="sníž. přenesená",J323,0)</f>
        <v>0</v>
      </c>
      <c r="BI323" s="205">
        <f>IF(N323="nulová",J323,0)</f>
        <v>0</v>
      </c>
      <c r="BJ323" s="18" t="s">
        <v>84</v>
      </c>
      <c r="BK323" s="205">
        <f>ROUND(I323*H323,2)</f>
        <v>0</v>
      </c>
      <c r="BL323" s="18" t="s">
        <v>222</v>
      </c>
      <c r="BM323" s="204" t="s">
        <v>1279</v>
      </c>
    </row>
    <row r="324" spans="2:51" s="14" customFormat="1" ht="11.25">
      <c r="B324" s="217"/>
      <c r="C324" s="218"/>
      <c r="D324" s="208" t="s">
        <v>224</v>
      </c>
      <c r="E324" s="219" t="s">
        <v>1</v>
      </c>
      <c r="F324" s="220" t="s">
        <v>1280</v>
      </c>
      <c r="G324" s="218"/>
      <c r="H324" s="221">
        <v>2.8</v>
      </c>
      <c r="I324" s="222"/>
      <c r="J324" s="218"/>
      <c r="K324" s="218"/>
      <c r="L324" s="223"/>
      <c r="M324" s="224"/>
      <c r="N324" s="225"/>
      <c r="O324" s="225"/>
      <c r="P324" s="225"/>
      <c r="Q324" s="225"/>
      <c r="R324" s="225"/>
      <c r="S324" s="225"/>
      <c r="T324" s="226"/>
      <c r="AT324" s="227" t="s">
        <v>224</v>
      </c>
      <c r="AU324" s="227" t="s">
        <v>86</v>
      </c>
      <c r="AV324" s="14" t="s">
        <v>86</v>
      </c>
      <c r="AW324" s="14" t="s">
        <v>32</v>
      </c>
      <c r="AX324" s="14" t="s">
        <v>84</v>
      </c>
      <c r="AY324" s="227" t="s">
        <v>215</v>
      </c>
    </row>
    <row r="325" spans="1:65" s="2" customFormat="1" ht="16.5" customHeight="1">
      <c r="A325" s="35"/>
      <c r="B325" s="36"/>
      <c r="C325" s="250" t="s">
        <v>778</v>
      </c>
      <c r="D325" s="250" t="s">
        <v>527</v>
      </c>
      <c r="E325" s="251" t="s">
        <v>1281</v>
      </c>
      <c r="F325" s="252" t="s">
        <v>1282</v>
      </c>
      <c r="G325" s="253" t="s">
        <v>220</v>
      </c>
      <c r="H325" s="254">
        <v>2.828</v>
      </c>
      <c r="I325" s="255"/>
      <c r="J325" s="256">
        <f>ROUND(I325*H325,2)</f>
        <v>0</v>
      </c>
      <c r="K325" s="252" t="s">
        <v>231</v>
      </c>
      <c r="L325" s="257"/>
      <c r="M325" s="258" t="s">
        <v>1</v>
      </c>
      <c r="N325" s="259" t="s">
        <v>42</v>
      </c>
      <c r="O325" s="72"/>
      <c r="P325" s="202">
        <f>O325*H325</f>
        <v>0</v>
      </c>
      <c r="Q325" s="202">
        <v>0.05612</v>
      </c>
      <c r="R325" s="202">
        <f>Q325*H325</f>
        <v>0.15870736</v>
      </c>
      <c r="S325" s="202">
        <v>0</v>
      </c>
      <c r="T325" s="203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04" t="s">
        <v>261</v>
      </c>
      <c r="AT325" s="204" t="s">
        <v>527</v>
      </c>
      <c r="AU325" s="204" t="s">
        <v>86</v>
      </c>
      <c r="AY325" s="18" t="s">
        <v>215</v>
      </c>
      <c r="BE325" s="205">
        <f>IF(N325="základní",J325,0)</f>
        <v>0</v>
      </c>
      <c r="BF325" s="205">
        <f>IF(N325="snížená",J325,0)</f>
        <v>0</v>
      </c>
      <c r="BG325" s="205">
        <f>IF(N325="zákl. přenesená",J325,0)</f>
        <v>0</v>
      </c>
      <c r="BH325" s="205">
        <f>IF(N325="sníž. přenesená",J325,0)</f>
        <v>0</v>
      </c>
      <c r="BI325" s="205">
        <f>IF(N325="nulová",J325,0)</f>
        <v>0</v>
      </c>
      <c r="BJ325" s="18" t="s">
        <v>84</v>
      </c>
      <c r="BK325" s="205">
        <f>ROUND(I325*H325,2)</f>
        <v>0</v>
      </c>
      <c r="BL325" s="18" t="s">
        <v>222</v>
      </c>
      <c r="BM325" s="204" t="s">
        <v>1283</v>
      </c>
    </row>
    <row r="326" spans="2:51" s="14" customFormat="1" ht="11.25">
      <c r="B326" s="217"/>
      <c r="C326" s="218"/>
      <c r="D326" s="208" t="s">
        <v>224</v>
      </c>
      <c r="E326" s="218"/>
      <c r="F326" s="220" t="s">
        <v>1284</v>
      </c>
      <c r="G326" s="218"/>
      <c r="H326" s="221">
        <v>2.828</v>
      </c>
      <c r="I326" s="222"/>
      <c r="J326" s="218"/>
      <c r="K326" s="218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224</v>
      </c>
      <c r="AU326" s="227" t="s">
        <v>86</v>
      </c>
      <c r="AV326" s="14" t="s">
        <v>86</v>
      </c>
      <c r="AW326" s="14" t="s">
        <v>4</v>
      </c>
      <c r="AX326" s="14" t="s">
        <v>84</v>
      </c>
      <c r="AY326" s="227" t="s">
        <v>215</v>
      </c>
    </row>
    <row r="327" spans="1:65" s="2" customFormat="1" ht="24.2" customHeight="1">
      <c r="A327" s="35"/>
      <c r="B327" s="36"/>
      <c r="C327" s="193" t="s">
        <v>782</v>
      </c>
      <c r="D327" s="193" t="s">
        <v>217</v>
      </c>
      <c r="E327" s="194" t="s">
        <v>1285</v>
      </c>
      <c r="F327" s="195" t="s">
        <v>1286</v>
      </c>
      <c r="G327" s="196" t="s">
        <v>365</v>
      </c>
      <c r="H327" s="197">
        <v>0.43</v>
      </c>
      <c r="I327" s="198"/>
      <c r="J327" s="199">
        <f>ROUND(I327*H327,2)</f>
        <v>0</v>
      </c>
      <c r="K327" s="195" t="s">
        <v>231</v>
      </c>
      <c r="L327" s="40"/>
      <c r="M327" s="200" t="s">
        <v>1</v>
      </c>
      <c r="N327" s="201" t="s">
        <v>42</v>
      </c>
      <c r="O327" s="72"/>
      <c r="P327" s="202">
        <f>O327*H327</f>
        <v>0</v>
      </c>
      <c r="Q327" s="202">
        <v>2.25634</v>
      </c>
      <c r="R327" s="202">
        <f>Q327*H327</f>
        <v>0.9702261999999999</v>
      </c>
      <c r="S327" s="202">
        <v>0</v>
      </c>
      <c r="T327" s="203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04" t="s">
        <v>222</v>
      </c>
      <c r="AT327" s="204" t="s">
        <v>217</v>
      </c>
      <c r="AU327" s="204" t="s">
        <v>86</v>
      </c>
      <c r="AY327" s="18" t="s">
        <v>215</v>
      </c>
      <c r="BE327" s="205">
        <f>IF(N327="základní",J327,0)</f>
        <v>0</v>
      </c>
      <c r="BF327" s="205">
        <f>IF(N327="snížená",J327,0)</f>
        <v>0</v>
      </c>
      <c r="BG327" s="205">
        <f>IF(N327="zákl. přenesená",J327,0)</f>
        <v>0</v>
      </c>
      <c r="BH327" s="205">
        <f>IF(N327="sníž. přenesená",J327,0)</f>
        <v>0</v>
      </c>
      <c r="BI327" s="205">
        <f>IF(N327="nulová",J327,0)</f>
        <v>0</v>
      </c>
      <c r="BJ327" s="18" t="s">
        <v>84</v>
      </c>
      <c r="BK327" s="205">
        <f>ROUND(I327*H327,2)</f>
        <v>0</v>
      </c>
      <c r="BL327" s="18" t="s">
        <v>222</v>
      </c>
      <c r="BM327" s="204" t="s">
        <v>1287</v>
      </c>
    </row>
    <row r="328" spans="2:51" s="14" customFormat="1" ht="11.25">
      <c r="B328" s="217"/>
      <c r="C328" s="218"/>
      <c r="D328" s="208" t="s">
        <v>224</v>
      </c>
      <c r="E328" s="219" t="s">
        <v>1</v>
      </c>
      <c r="F328" s="220" t="s">
        <v>1288</v>
      </c>
      <c r="G328" s="218"/>
      <c r="H328" s="221">
        <v>0.43</v>
      </c>
      <c r="I328" s="222"/>
      <c r="J328" s="218"/>
      <c r="K328" s="218"/>
      <c r="L328" s="223"/>
      <c r="M328" s="224"/>
      <c r="N328" s="225"/>
      <c r="O328" s="225"/>
      <c r="P328" s="225"/>
      <c r="Q328" s="225"/>
      <c r="R328" s="225"/>
      <c r="S328" s="225"/>
      <c r="T328" s="226"/>
      <c r="AT328" s="227" t="s">
        <v>224</v>
      </c>
      <c r="AU328" s="227" t="s">
        <v>86</v>
      </c>
      <c r="AV328" s="14" t="s">
        <v>86</v>
      </c>
      <c r="AW328" s="14" t="s">
        <v>32</v>
      </c>
      <c r="AX328" s="14" t="s">
        <v>84</v>
      </c>
      <c r="AY328" s="227" t="s">
        <v>215</v>
      </c>
    </row>
    <row r="329" spans="2:63" s="12" customFormat="1" ht="22.9" customHeight="1">
      <c r="B329" s="177"/>
      <c r="C329" s="178"/>
      <c r="D329" s="179" t="s">
        <v>76</v>
      </c>
      <c r="E329" s="191" t="s">
        <v>941</v>
      </c>
      <c r="F329" s="191" t="s">
        <v>942</v>
      </c>
      <c r="G329" s="178"/>
      <c r="H329" s="178"/>
      <c r="I329" s="181"/>
      <c r="J329" s="192">
        <f>BK329</f>
        <v>0</v>
      </c>
      <c r="K329" s="178"/>
      <c r="L329" s="183"/>
      <c r="M329" s="184"/>
      <c r="N329" s="185"/>
      <c r="O329" s="185"/>
      <c r="P329" s="186">
        <f>P330</f>
        <v>0</v>
      </c>
      <c r="Q329" s="185"/>
      <c r="R329" s="186">
        <f>R330</f>
        <v>0</v>
      </c>
      <c r="S329" s="185"/>
      <c r="T329" s="187">
        <f>T330</f>
        <v>0</v>
      </c>
      <c r="AR329" s="188" t="s">
        <v>84</v>
      </c>
      <c r="AT329" s="189" t="s">
        <v>76</v>
      </c>
      <c r="AU329" s="189" t="s">
        <v>84</v>
      </c>
      <c r="AY329" s="188" t="s">
        <v>215</v>
      </c>
      <c r="BK329" s="190">
        <f>BK330</f>
        <v>0</v>
      </c>
    </row>
    <row r="330" spans="1:65" s="2" customFormat="1" ht="33" customHeight="1">
      <c r="A330" s="35"/>
      <c r="B330" s="36"/>
      <c r="C330" s="193" t="s">
        <v>786</v>
      </c>
      <c r="D330" s="193" t="s">
        <v>217</v>
      </c>
      <c r="E330" s="194" t="s">
        <v>1289</v>
      </c>
      <c r="F330" s="195" t="s">
        <v>1290</v>
      </c>
      <c r="G330" s="196" t="s">
        <v>272</v>
      </c>
      <c r="H330" s="197">
        <v>104.411</v>
      </c>
      <c r="I330" s="198"/>
      <c r="J330" s="199">
        <f>ROUND(I330*H330,2)</f>
        <v>0</v>
      </c>
      <c r="K330" s="195" t="s">
        <v>231</v>
      </c>
      <c r="L330" s="40"/>
      <c r="M330" s="263" t="s">
        <v>1</v>
      </c>
      <c r="N330" s="264" t="s">
        <v>42</v>
      </c>
      <c r="O330" s="265"/>
      <c r="P330" s="266">
        <f>O330*H330</f>
        <v>0</v>
      </c>
      <c r="Q330" s="266">
        <v>0</v>
      </c>
      <c r="R330" s="266">
        <f>Q330*H330</f>
        <v>0</v>
      </c>
      <c r="S330" s="266">
        <v>0</v>
      </c>
      <c r="T330" s="267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04" t="s">
        <v>222</v>
      </c>
      <c r="AT330" s="204" t="s">
        <v>217</v>
      </c>
      <c r="AU330" s="204" t="s">
        <v>86</v>
      </c>
      <c r="AY330" s="18" t="s">
        <v>215</v>
      </c>
      <c r="BE330" s="205">
        <f>IF(N330="základní",J330,0)</f>
        <v>0</v>
      </c>
      <c r="BF330" s="205">
        <f>IF(N330="snížená",J330,0)</f>
        <v>0</v>
      </c>
      <c r="BG330" s="205">
        <f>IF(N330="zákl. přenesená",J330,0)</f>
        <v>0</v>
      </c>
      <c r="BH330" s="205">
        <f>IF(N330="sníž. přenesená",J330,0)</f>
        <v>0</v>
      </c>
      <c r="BI330" s="205">
        <f>IF(N330="nulová",J330,0)</f>
        <v>0</v>
      </c>
      <c r="BJ330" s="18" t="s">
        <v>84</v>
      </c>
      <c r="BK330" s="205">
        <f>ROUND(I330*H330,2)</f>
        <v>0</v>
      </c>
      <c r="BL330" s="18" t="s">
        <v>222</v>
      </c>
      <c r="BM330" s="204" t="s">
        <v>1291</v>
      </c>
    </row>
    <row r="331" spans="1:31" s="2" customFormat="1" ht="6.95" customHeight="1">
      <c r="A331" s="35"/>
      <c r="B331" s="55"/>
      <c r="C331" s="56"/>
      <c r="D331" s="56"/>
      <c r="E331" s="56"/>
      <c r="F331" s="56"/>
      <c r="G331" s="56"/>
      <c r="H331" s="56"/>
      <c r="I331" s="56"/>
      <c r="J331" s="56"/>
      <c r="K331" s="56"/>
      <c r="L331" s="40"/>
      <c r="M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</row>
  </sheetData>
  <sheetProtection algorithmName="SHA-512" hashValue="XG0O8qoqBBt2TsM1hv25nnyf0BPcP/7YansbdTZSRm9lR+7831KZ9VZu7OAnHs6SiUvA7Fb2OXW+yc8H0Oo7Bw==" saltValue="mTwtEwXJ6hbGhlwFP79ZCbIhIfrGuzMUAt/aWA8qMvQbu9+yFCEdGZ2uEXTgdXy9s44NikVCd5xKXILRm0WU1A==" spinCount="100000" sheet="1" objects="1" scenarios="1" formatColumns="0" formatRows="0" autoFilter="0"/>
  <autoFilter ref="C130:K330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portrait" paperSize="9" scale="78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103</v>
      </c>
      <c r="AZ2" s="116" t="s">
        <v>957</v>
      </c>
      <c r="BA2" s="116" t="s">
        <v>1</v>
      </c>
      <c r="BB2" s="116" t="s">
        <v>1</v>
      </c>
      <c r="BC2" s="116" t="s">
        <v>1292</v>
      </c>
      <c r="BD2" s="116" t="s">
        <v>86</v>
      </c>
    </row>
    <row r="3" spans="2:5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86</v>
      </c>
      <c r="AZ3" s="116" t="s">
        <v>959</v>
      </c>
      <c r="BA3" s="116" t="s">
        <v>1</v>
      </c>
      <c r="BB3" s="116" t="s">
        <v>1</v>
      </c>
      <c r="BC3" s="116" t="s">
        <v>1293</v>
      </c>
      <c r="BD3" s="116" t="s">
        <v>86</v>
      </c>
    </row>
    <row r="4" spans="2:56" s="1" customFormat="1" ht="24.95" customHeight="1">
      <c r="B4" s="21"/>
      <c r="D4" s="119" t="s">
        <v>136</v>
      </c>
      <c r="L4" s="21"/>
      <c r="M4" s="120" t="s">
        <v>10</v>
      </c>
      <c r="AT4" s="18" t="s">
        <v>4</v>
      </c>
      <c r="AZ4" s="116" t="s">
        <v>162</v>
      </c>
      <c r="BA4" s="116" t="s">
        <v>1</v>
      </c>
      <c r="BB4" s="116" t="s">
        <v>1</v>
      </c>
      <c r="BC4" s="116" t="s">
        <v>1294</v>
      </c>
      <c r="BD4" s="116" t="s">
        <v>86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1" t="s">
        <v>16</v>
      </c>
      <c r="L6" s="21"/>
    </row>
    <row r="7" spans="2:12" s="1" customFormat="1" ht="16.5" customHeight="1">
      <c r="B7" s="21"/>
      <c r="E7" s="318" t="str">
        <f>'Rekapitulace stavby'!K6</f>
        <v>BRNO, ZELNÁ - SPLAŠKOVÁ KANALIZACE</v>
      </c>
      <c r="F7" s="319"/>
      <c r="G7" s="319"/>
      <c r="H7" s="319"/>
      <c r="L7" s="21"/>
    </row>
    <row r="8" spans="2:12" ht="12.75">
      <c r="B8" s="21"/>
      <c r="D8" s="121" t="s">
        <v>145</v>
      </c>
      <c r="L8" s="21"/>
    </row>
    <row r="9" spans="2:12" s="1" customFormat="1" ht="16.5" customHeight="1">
      <c r="B9" s="21"/>
      <c r="E9" s="318" t="s">
        <v>148</v>
      </c>
      <c r="F9" s="299"/>
      <c r="G9" s="299"/>
      <c r="H9" s="299"/>
      <c r="L9" s="21"/>
    </row>
    <row r="10" spans="2:12" s="1" customFormat="1" ht="12" customHeight="1">
      <c r="B10" s="21"/>
      <c r="D10" s="121" t="s">
        <v>151</v>
      </c>
      <c r="L10" s="21"/>
    </row>
    <row r="11" spans="1:31" s="2" customFormat="1" ht="16.5" customHeight="1">
      <c r="A11" s="35"/>
      <c r="B11" s="40"/>
      <c r="C11" s="35"/>
      <c r="D11" s="35"/>
      <c r="E11" s="320" t="s">
        <v>154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1" t="s">
        <v>157</v>
      </c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>
      <c r="A13" s="35"/>
      <c r="B13" s="40"/>
      <c r="C13" s="35"/>
      <c r="D13" s="35"/>
      <c r="E13" s="322" t="s">
        <v>1295</v>
      </c>
      <c r="F13" s="321"/>
      <c r="G13" s="321"/>
      <c r="H13" s="321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1.25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21" t="s">
        <v>18</v>
      </c>
      <c r="E15" s="35"/>
      <c r="F15" s="110" t="s">
        <v>104</v>
      </c>
      <c r="G15" s="35"/>
      <c r="H15" s="35"/>
      <c r="I15" s="121" t="s">
        <v>19</v>
      </c>
      <c r="J15" s="110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1" t="s">
        <v>20</v>
      </c>
      <c r="E16" s="35"/>
      <c r="F16" s="110" t="s">
        <v>21</v>
      </c>
      <c r="G16" s="35"/>
      <c r="H16" s="35"/>
      <c r="I16" s="121" t="s">
        <v>22</v>
      </c>
      <c r="J16" s="123" t="str">
        <f>'Rekapitulace stavby'!AN8</f>
        <v>24. 4. 2020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21" t="s">
        <v>24</v>
      </c>
      <c r="E18" s="35"/>
      <c r="F18" s="35"/>
      <c r="G18" s="35"/>
      <c r="H18" s="35"/>
      <c r="I18" s="121" t="s">
        <v>25</v>
      </c>
      <c r="J18" s="110" t="s">
        <v>1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10" t="s">
        <v>26</v>
      </c>
      <c r="F19" s="35"/>
      <c r="G19" s="35"/>
      <c r="H19" s="35"/>
      <c r="I19" s="121" t="s">
        <v>27</v>
      </c>
      <c r="J19" s="110" t="s">
        <v>1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21" t="s">
        <v>28</v>
      </c>
      <c r="E21" s="35"/>
      <c r="F21" s="35"/>
      <c r="G21" s="35"/>
      <c r="H21" s="35"/>
      <c r="I21" s="121" t="s">
        <v>25</v>
      </c>
      <c r="J21" s="31" t="str">
        <f>'Rekapitulace stavby'!AN13</f>
        <v>Vyplň údaj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323" t="str">
        <f>'Rekapitulace stavby'!E14</f>
        <v>Vyplň údaj</v>
      </c>
      <c r="F22" s="324"/>
      <c r="G22" s="324"/>
      <c r="H22" s="324"/>
      <c r="I22" s="121" t="s">
        <v>27</v>
      </c>
      <c r="J22" s="31" t="str">
        <f>'Rekapitulace stavby'!AN14</f>
        <v>Vyplň údaj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21" t="s">
        <v>30</v>
      </c>
      <c r="E24" s="35"/>
      <c r="F24" s="35"/>
      <c r="G24" s="35"/>
      <c r="H24" s="35"/>
      <c r="I24" s="121" t="s">
        <v>25</v>
      </c>
      <c r="J24" s="110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>
      <c r="A25" s="35"/>
      <c r="B25" s="40"/>
      <c r="C25" s="35"/>
      <c r="D25" s="35"/>
      <c r="E25" s="110" t="s">
        <v>31</v>
      </c>
      <c r="F25" s="35"/>
      <c r="G25" s="35"/>
      <c r="H25" s="35"/>
      <c r="I25" s="121" t="s">
        <v>27</v>
      </c>
      <c r="J25" s="110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>
      <c r="A27" s="35"/>
      <c r="B27" s="40"/>
      <c r="C27" s="35"/>
      <c r="D27" s="121" t="s">
        <v>33</v>
      </c>
      <c r="E27" s="35"/>
      <c r="F27" s="35"/>
      <c r="G27" s="35"/>
      <c r="H27" s="35"/>
      <c r="I27" s="121" t="s">
        <v>25</v>
      </c>
      <c r="J27" s="110" t="s">
        <v>1</v>
      </c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>
      <c r="A28" s="35"/>
      <c r="B28" s="40"/>
      <c r="C28" s="35"/>
      <c r="D28" s="35"/>
      <c r="E28" s="110" t="s">
        <v>967</v>
      </c>
      <c r="F28" s="35"/>
      <c r="G28" s="35"/>
      <c r="H28" s="35"/>
      <c r="I28" s="121" t="s">
        <v>27</v>
      </c>
      <c r="J28" s="110" t="s">
        <v>1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35"/>
      <c r="E29" s="35"/>
      <c r="F29" s="35"/>
      <c r="G29" s="35"/>
      <c r="H29" s="35"/>
      <c r="I29" s="35"/>
      <c r="J29" s="35"/>
      <c r="K29" s="3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>
      <c r="A31" s="124"/>
      <c r="B31" s="125"/>
      <c r="C31" s="124"/>
      <c r="D31" s="124"/>
      <c r="E31" s="325" t="s">
        <v>1</v>
      </c>
      <c r="F31" s="325"/>
      <c r="G31" s="325"/>
      <c r="H31" s="325"/>
      <c r="I31" s="124"/>
      <c r="J31" s="124"/>
      <c r="K31" s="124"/>
      <c r="L31" s="126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</row>
    <row r="32" spans="1:31" s="2" customFormat="1" ht="6.95" customHeight="1">
      <c r="A32" s="35"/>
      <c r="B32" s="40"/>
      <c r="C32" s="35"/>
      <c r="D32" s="35"/>
      <c r="E32" s="35"/>
      <c r="F32" s="35"/>
      <c r="G32" s="35"/>
      <c r="H32" s="35"/>
      <c r="I32" s="35"/>
      <c r="J32" s="35"/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7"/>
      <c r="E33" s="127"/>
      <c r="F33" s="127"/>
      <c r="G33" s="127"/>
      <c r="H33" s="127"/>
      <c r="I33" s="127"/>
      <c r="J33" s="127"/>
      <c r="K33" s="127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40"/>
      <c r="C34" s="35"/>
      <c r="D34" s="128" t="s">
        <v>37</v>
      </c>
      <c r="E34" s="35"/>
      <c r="F34" s="35"/>
      <c r="G34" s="35"/>
      <c r="H34" s="35"/>
      <c r="I34" s="35"/>
      <c r="J34" s="129">
        <f>ROUND(J131,2)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>
      <c r="A35" s="35"/>
      <c r="B35" s="40"/>
      <c r="C35" s="35"/>
      <c r="D35" s="127"/>
      <c r="E35" s="127"/>
      <c r="F35" s="127"/>
      <c r="G35" s="127"/>
      <c r="H35" s="127"/>
      <c r="I35" s="127"/>
      <c r="J35" s="127"/>
      <c r="K35" s="127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35"/>
      <c r="F36" s="130" t="s">
        <v>39</v>
      </c>
      <c r="G36" s="35"/>
      <c r="H36" s="35"/>
      <c r="I36" s="130" t="s">
        <v>38</v>
      </c>
      <c r="J36" s="130" t="s">
        <v>40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40"/>
      <c r="C37" s="35"/>
      <c r="D37" s="122" t="s">
        <v>41</v>
      </c>
      <c r="E37" s="121" t="s">
        <v>42</v>
      </c>
      <c r="F37" s="131">
        <f>ROUND((SUM(BE131:BE219)),2)</f>
        <v>0</v>
      </c>
      <c r="G37" s="35"/>
      <c r="H37" s="35"/>
      <c r="I37" s="132">
        <v>0.21</v>
      </c>
      <c r="J37" s="131">
        <f>ROUND(((SUM(BE131:BE219))*I37),2)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40"/>
      <c r="C38" s="35"/>
      <c r="D38" s="35"/>
      <c r="E38" s="121" t="s">
        <v>43</v>
      </c>
      <c r="F38" s="131">
        <f>ROUND((SUM(BF131:BF219)),2)</f>
        <v>0</v>
      </c>
      <c r="G38" s="35"/>
      <c r="H38" s="35"/>
      <c r="I38" s="132">
        <v>0.1</v>
      </c>
      <c r="J38" s="131">
        <f>ROUND(((SUM(BF131:BF219))*I38),2)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1" t="s">
        <v>44</v>
      </c>
      <c r="F39" s="131">
        <f>ROUND((SUM(BG131:BG219)),2)</f>
        <v>0</v>
      </c>
      <c r="G39" s="35"/>
      <c r="H39" s="35"/>
      <c r="I39" s="132">
        <v>0.21</v>
      </c>
      <c r="J39" s="131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21" t="s">
        <v>45</v>
      </c>
      <c r="F40" s="131">
        <f>ROUND((SUM(BH131:BH219)),2)</f>
        <v>0</v>
      </c>
      <c r="G40" s="35"/>
      <c r="H40" s="35"/>
      <c r="I40" s="132">
        <v>0.1</v>
      </c>
      <c r="J40" s="131">
        <f>0</f>
        <v>0</v>
      </c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21" t="s">
        <v>46</v>
      </c>
      <c r="F41" s="131">
        <f>ROUND((SUM(BI131:BI219)),2)</f>
        <v>0</v>
      </c>
      <c r="G41" s="35"/>
      <c r="H41" s="35"/>
      <c r="I41" s="132">
        <v>0</v>
      </c>
      <c r="J41" s="131">
        <f>0</f>
        <v>0</v>
      </c>
      <c r="K41" s="35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40"/>
      <c r="C43" s="133"/>
      <c r="D43" s="134" t="s">
        <v>47</v>
      </c>
      <c r="E43" s="135"/>
      <c r="F43" s="135"/>
      <c r="G43" s="136" t="s">
        <v>48</v>
      </c>
      <c r="H43" s="137" t="s">
        <v>49</v>
      </c>
      <c r="I43" s="135"/>
      <c r="J43" s="138">
        <f>SUM(J34:J41)</f>
        <v>0</v>
      </c>
      <c r="K43" s="139"/>
      <c r="L43" s="5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>
      <c r="A44" s="35"/>
      <c r="B44" s="40"/>
      <c r="C44" s="35"/>
      <c r="D44" s="35"/>
      <c r="E44" s="35"/>
      <c r="F44" s="35"/>
      <c r="G44" s="35"/>
      <c r="H44" s="35"/>
      <c r="I44" s="35"/>
      <c r="J44" s="35"/>
      <c r="K44" s="35"/>
      <c r="L44" s="5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187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6" t="str">
        <f>E7</f>
        <v>BRNO, ZELNÁ - SPLAŠKOVÁ KANALIZACE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145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326" t="s">
        <v>148</v>
      </c>
      <c r="F87" s="284"/>
      <c r="G87" s="284"/>
      <c r="H87" s="284"/>
      <c r="I87" s="23"/>
      <c r="J87" s="23"/>
      <c r="K87" s="23"/>
      <c r="L87" s="21"/>
    </row>
    <row r="88" spans="2:12" s="1" customFormat="1" ht="12" customHeight="1">
      <c r="B88" s="22"/>
      <c r="C88" s="30" t="s">
        <v>151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5"/>
      <c r="B89" s="36"/>
      <c r="C89" s="37"/>
      <c r="D89" s="37"/>
      <c r="E89" s="328" t="s">
        <v>154</v>
      </c>
      <c r="F89" s="329"/>
      <c r="G89" s="329"/>
      <c r="H89" s="329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157</v>
      </c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277" t="str">
        <f>E13</f>
        <v>SO 310.3 - zapravení vozovky ul. Hliniště</v>
      </c>
      <c r="F91" s="329"/>
      <c r="G91" s="329"/>
      <c r="H91" s="329"/>
      <c r="I91" s="37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20</v>
      </c>
      <c r="D93" s="37"/>
      <c r="E93" s="37"/>
      <c r="F93" s="28" t="str">
        <f>F16</f>
        <v>Brno</v>
      </c>
      <c r="G93" s="37"/>
      <c r="H93" s="37"/>
      <c r="I93" s="30" t="s">
        <v>22</v>
      </c>
      <c r="J93" s="67" t="str">
        <f>IF(J16="","",J16)</f>
        <v>24. 4. 2020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5.2" customHeight="1">
      <c r="A95" s="35"/>
      <c r="B95" s="36"/>
      <c r="C95" s="30" t="s">
        <v>24</v>
      </c>
      <c r="D95" s="37"/>
      <c r="E95" s="37"/>
      <c r="F95" s="28" t="str">
        <f>E19</f>
        <v>Statutární město Brno</v>
      </c>
      <c r="G95" s="37"/>
      <c r="H95" s="37"/>
      <c r="I95" s="30" t="s">
        <v>30</v>
      </c>
      <c r="J95" s="33" t="str">
        <f>E25</f>
        <v>PROVO spol. s r.o.</v>
      </c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2" customHeight="1">
      <c r="A96" s="35"/>
      <c r="B96" s="36"/>
      <c r="C96" s="30" t="s">
        <v>28</v>
      </c>
      <c r="D96" s="37"/>
      <c r="E96" s="37"/>
      <c r="F96" s="28" t="str">
        <f>IF(E22="","",E22)</f>
        <v>Vyplň údaj</v>
      </c>
      <c r="G96" s="37"/>
      <c r="H96" s="37"/>
      <c r="I96" s="30" t="s">
        <v>33</v>
      </c>
      <c r="J96" s="33" t="str">
        <f>E28</f>
        <v xml:space="preserve"> Obrtel M.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29.25" customHeight="1">
      <c r="A98" s="35"/>
      <c r="B98" s="36"/>
      <c r="C98" s="151" t="s">
        <v>188</v>
      </c>
      <c r="D98" s="152"/>
      <c r="E98" s="152"/>
      <c r="F98" s="152"/>
      <c r="G98" s="152"/>
      <c r="H98" s="152"/>
      <c r="I98" s="152"/>
      <c r="J98" s="153" t="s">
        <v>189</v>
      </c>
      <c r="K98" s="152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10.3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47" s="2" customFormat="1" ht="22.9" customHeight="1">
      <c r="A100" s="35"/>
      <c r="B100" s="36"/>
      <c r="C100" s="154" t="s">
        <v>190</v>
      </c>
      <c r="D100" s="37"/>
      <c r="E100" s="37"/>
      <c r="F100" s="37"/>
      <c r="G100" s="37"/>
      <c r="H100" s="37"/>
      <c r="I100" s="37"/>
      <c r="J100" s="85">
        <f>J131</f>
        <v>0</v>
      </c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8" t="s">
        <v>191</v>
      </c>
    </row>
    <row r="101" spans="2:12" s="9" customFormat="1" ht="24.95" customHeight="1">
      <c r="B101" s="155"/>
      <c r="C101" s="156"/>
      <c r="D101" s="157" t="s">
        <v>192</v>
      </c>
      <c r="E101" s="158"/>
      <c r="F101" s="158"/>
      <c r="G101" s="158"/>
      <c r="H101" s="158"/>
      <c r="I101" s="158"/>
      <c r="J101" s="159">
        <f>J132</f>
        <v>0</v>
      </c>
      <c r="K101" s="156"/>
      <c r="L101" s="160"/>
    </row>
    <row r="102" spans="2:12" s="10" customFormat="1" ht="19.9" customHeight="1">
      <c r="B102" s="161"/>
      <c r="C102" s="104"/>
      <c r="D102" s="162" t="s">
        <v>968</v>
      </c>
      <c r="E102" s="163"/>
      <c r="F102" s="163"/>
      <c r="G102" s="163"/>
      <c r="H102" s="163"/>
      <c r="I102" s="163"/>
      <c r="J102" s="164">
        <f>J133</f>
        <v>0</v>
      </c>
      <c r="K102" s="104"/>
      <c r="L102" s="165"/>
    </row>
    <row r="103" spans="2:12" s="10" customFormat="1" ht="19.9" customHeight="1">
      <c r="B103" s="161"/>
      <c r="C103" s="104"/>
      <c r="D103" s="162" t="s">
        <v>969</v>
      </c>
      <c r="E103" s="163"/>
      <c r="F103" s="163"/>
      <c r="G103" s="163"/>
      <c r="H103" s="163"/>
      <c r="I103" s="163"/>
      <c r="J103" s="164">
        <f>J168</f>
        <v>0</v>
      </c>
      <c r="K103" s="104"/>
      <c r="L103" s="165"/>
    </row>
    <row r="104" spans="2:12" s="10" customFormat="1" ht="19.9" customHeight="1">
      <c r="B104" s="161"/>
      <c r="C104" s="104"/>
      <c r="D104" s="162" t="s">
        <v>195</v>
      </c>
      <c r="E104" s="163"/>
      <c r="F104" s="163"/>
      <c r="G104" s="163"/>
      <c r="H104" s="163"/>
      <c r="I104" s="163"/>
      <c r="J104" s="164">
        <f>J187</f>
        <v>0</v>
      </c>
      <c r="K104" s="104"/>
      <c r="L104" s="165"/>
    </row>
    <row r="105" spans="2:12" s="10" customFormat="1" ht="19.9" customHeight="1">
      <c r="B105" s="161"/>
      <c r="C105" s="104"/>
      <c r="D105" s="162" t="s">
        <v>196</v>
      </c>
      <c r="E105" s="163"/>
      <c r="F105" s="163"/>
      <c r="G105" s="163"/>
      <c r="H105" s="163"/>
      <c r="I105" s="163"/>
      <c r="J105" s="164">
        <f>J206</f>
        <v>0</v>
      </c>
      <c r="K105" s="104"/>
      <c r="L105" s="165"/>
    </row>
    <row r="106" spans="2:12" s="10" customFormat="1" ht="19.9" customHeight="1">
      <c r="B106" s="161"/>
      <c r="C106" s="104"/>
      <c r="D106" s="162" t="s">
        <v>970</v>
      </c>
      <c r="E106" s="163"/>
      <c r="F106" s="163"/>
      <c r="G106" s="163"/>
      <c r="H106" s="163"/>
      <c r="I106" s="163"/>
      <c r="J106" s="164">
        <f>J209</f>
        <v>0</v>
      </c>
      <c r="K106" s="104"/>
      <c r="L106" s="165"/>
    </row>
    <row r="107" spans="2:12" s="10" customFormat="1" ht="19.9" customHeight="1">
      <c r="B107" s="161"/>
      <c r="C107" s="104"/>
      <c r="D107" s="162" t="s">
        <v>197</v>
      </c>
      <c r="E107" s="163"/>
      <c r="F107" s="163"/>
      <c r="G107" s="163"/>
      <c r="H107" s="163"/>
      <c r="I107" s="163"/>
      <c r="J107" s="164">
        <f>J218</f>
        <v>0</v>
      </c>
      <c r="K107" s="104"/>
      <c r="L107" s="165"/>
    </row>
    <row r="108" spans="1:31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4" t="s">
        <v>200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26" t="str">
        <f>E7</f>
        <v>BRNO, ZELNÁ - SPLAŠKOVÁ KANALIZACE</v>
      </c>
      <c r="F117" s="327"/>
      <c r="G117" s="327"/>
      <c r="H117" s="32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2:12" s="1" customFormat="1" ht="12" customHeight="1">
      <c r="B118" s="22"/>
      <c r="C118" s="30" t="s">
        <v>145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2:12" s="1" customFormat="1" ht="16.5" customHeight="1">
      <c r="B119" s="22"/>
      <c r="C119" s="23"/>
      <c r="D119" s="23"/>
      <c r="E119" s="326" t="s">
        <v>148</v>
      </c>
      <c r="F119" s="284"/>
      <c r="G119" s="284"/>
      <c r="H119" s="284"/>
      <c r="I119" s="23"/>
      <c r="J119" s="23"/>
      <c r="K119" s="23"/>
      <c r="L119" s="21"/>
    </row>
    <row r="120" spans="2:12" s="1" customFormat="1" ht="12" customHeight="1">
      <c r="B120" s="22"/>
      <c r="C120" s="30" t="s">
        <v>151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1:31" s="2" customFormat="1" ht="16.5" customHeight="1">
      <c r="A121" s="35"/>
      <c r="B121" s="36"/>
      <c r="C121" s="37"/>
      <c r="D121" s="37"/>
      <c r="E121" s="328" t="s">
        <v>154</v>
      </c>
      <c r="F121" s="329"/>
      <c r="G121" s="329"/>
      <c r="H121" s="329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157</v>
      </c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277" t="str">
        <f>E13</f>
        <v>SO 310.3 - zapravení vozovky ul. Hliniště</v>
      </c>
      <c r="F123" s="329"/>
      <c r="G123" s="329"/>
      <c r="H123" s="329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20</v>
      </c>
      <c r="D125" s="37"/>
      <c r="E125" s="37"/>
      <c r="F125" s="28" t="str">
        <f>F16</f>
        <v>Brno</v>
      </c>
      <c r="G125" s="37"/>
      <c r="H125" s="37"/>
      <c r="I125" s="30" t="s">
        <v>22</v>
      </c>
      <c r="J125" s="67" t="str">
        <f>IF(J16="","",J16)</f>
        <v>24. 4. 2020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24</v>
      </c>
      <c r="D127" s="37"/>
      <c r="E127" s="37"/>
      <c r="F127" s="28" t="str">
        <f>E19</f>
        <v>Statutární město Brno</v>
      </c>
      <c r="G127" s="37"/>
      <c r="H127" s="37"/>
      <c r="I127" s="30" t="s">
        <v>30</v>
      </c>
      <c r="J127" s="33" t="str">
        <f>E25</f>
        <v>PROVO spol. s r.o.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28</v>
      </c>
      <c r="D128" s="37"/>
      <c r="E128" s="37"/>
      <c r="F128" s="28" t="str">
        <f>IF(E22="","",E22)</f>
        <v>Vyplň údaj</v>
      </c>
      <c r="G128" s="37"/>
      <c r="H128" s="37"/>
      <c r="I128" s="30" t="s">
        <v>33</v>
      </c>
      <c r="J128" s="33" t="str">
        <f>E28</f>
        <v xml:space="preserve"> Obrtel M.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11" customFormat="1" ht="29.25" customHeight="1">
      <c r="A130" s="166"/>
      <c r="B130" s="167"/>
      <c r="C130" s="168" t="s">
        <v>201</v>
      </c>
      <c r="D130" s="169" t="s">
        <v>62</v>
      </c>
      <c r="E130" s="169" t="s">
        <v>58</v>
      </c>
      <c r="F130" s="169" t="s">
        <v>59</v>
      </c>
      <c r="G130" s="169" t="s">
        <v>202</v>
      </c>
      <c r="H130" s="169" t="s">
        <v>203</v>
      </c>
      <c r="I130" s="169" t="s">
        <v>204</v>
      </c>
      <c r="J130" s="169" t="s">
        <v>189</v>
      </c>
      <c r="K130" s="170" t="s">
        <v>205</v>
      </c>
      <c r="L130" s="171"/>
      <c r="M130" s="76" t="s">
        <v>1</v>
      </c>
      <c r="N130" s="77" t="s">
        <v>41</v>
      </c>
      <c r="O130" s="77" t="s">
        <v>206</v>
      </c>
      <c r="P130" s="77" t="s">
        <v>207</v>
      </c>
      <c r="Q130" s="77" t="s">
        <v>208</v>
      </c>
      <c r="R130" s="77" t="s">
        <v>209</v>
      </c>
      <c r="S130" s="77" t="s">
        <v>210</v>
      </c>
      <c r="T130" s="78" t="s">
        <v>211</v>
      </c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</row>
    <row r="131" spans="1:63" s="2" customFormat="1" ht="22.9" customHeight="1">
      <c r="A131" s="35"/>
      <c r="B131" s="36"/>
      <c r="C131" s="83" t="s">
        <v>212</v>
      </c>
      <c r="D131" s="37"/>
      <c r="E131" s="37"/>
      <c r="F131" s="37"/>
      <c r="G131" s="37"/>
      <c r="H131" s="37"/>
      <c r="I131" s="37"/>
      <c r="J131" s="172">
        <f>BK131</f>
        <v>0</v>
      </c>
      <c r="K131" s="37"/>
      <c r="L131" s="40"/>
      <c r="M131" s="79"/>
      <c r="N131" s="173"/>
      <c r="O131" s="80"/>
      <c r="P131" s="174">
        <f>P132</f>
        <v>0</v>
      </c>
      <c r="Q131" s="80"/>
      <c r="R131" s="174">
        <f>R132</f>
        <v>167.1566072</v>
      </c>
      <c r="S131" s="80"/>
      <c r="T131" s="175">
        <f>T132</f>
        <v>104.410164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76</v>
      </c>
      <c r="AU131" s="18" t="s">
        <v>191</v>
      </c>
      <c r="BK131" s="176">
        <f>BK132</f>
        <v>0</v>
      </c>
    </row>
    <row r="132" spans="2:63" s="12" customFormat="1" ht="25.9" customHeight="1">
      <c r="B132" s="177"/>
      <c r="C132" s="178"/>
      <c r="D132" s="179" t="s">
        <v>76</v>
      </c>
      <c r="E132" s="180" t="s">
        <v>213</v>
      </c>
      <c r="F132" s="180" t="s">
        <v>214</v>
      </c>
      <c r="G132" s="178"/>
      <c r="H132" s="178"/>
      <c r="I132" s="181"/>
      <c r="J132" s="182">
        <f>BK132</f>
        <v>0</v>
      </c>
      <c r="K132" s="178"/>
      <c r="L132" s="183"/>
      <c r="M132" s="184"/>
      <c r="N132" s="185"/>
      <c r="O132" s="185"/>
      <c r="P132" s="186">
        <f>P133+P168+P187+P206+P209+P218</f>
        <v>0</v>
      </c>
      <c r="Q132" s="185"/>
      <c r="R132" s="186">
        <f>R133+R168+R187+R206+R209+R218</f>
        <v>167.1566072</v>
      </c>
      <c r="S132" s="185"/>
      <c r="T132" s="187">
        <f>T133+T168+T187+T206+T209+T218</f>
        <v>104.410164</v>
      </c>
      <c r="AR132" s="188" t="s">
        <v>84</v>
      </c>
      <c r="AT132" s="189" t="s">
        <v>76</v>
      </c>
      <c r="AU132" s="189" t="s">
        <v>77</v>
      </c>
      <c r="AY132" s="188" t="s">
        <v>215</v>
      </c>
      <c r="BK132" s="190">
        <f>BK133+BK168+BK187+BK206+BK209+BK218</f>
        <v>0</v>
      </c>
    </row>
    <row r="133" spans="2:63" s="12" customFormat="1" ht="22.9" customHeight="1">
      <c r="B133" s="177"/>
      <c r="C133" s="178"/>
      <c r="D133" s="179" t="s">
        <v>76</v>
      </c>
      <c r="E133" s="191" t="s">
        <v>274</v>
      </c>
      <c r="F133" s="191" t="s">
        <v>971</v>
      </c>
      <c r="G133" s="178"/>
      <c r="H133" s="178"/>
      <c r="I133" s="181"/>
      <c r="J133" s="192">
        <f>BK133</f>
        <v>0</v>
      </c>
      <c r="K133" s="178"/>
      <c r="L133" s="183"/>
      <c r="M133" s="184"/>
      <c r="N133" s="185"/>
      <c r="O133" s="185"/>
      <c r="P133" s="186">
        <f>SUM(P134:P167)</f>
        <v>0</v>
      </c>
      <c r="Q133" s="185"/>
      <c r="R133" s="186">
        <f>SUM(R134:R167)</f>
        <v>0</v>
      </c>
      <c r="S133" s="185"/>
      <c r="T133" s="187">
        <f>SUM(T134:T167)</f>
        <v>0</v>
      </c>
      <c r="AR133" s="188" t="s">
        <v>84</v>
      </c>
      <c r="AT133" s="189" t="s">
        <v>76</v>
      </c>
      <c r="AU133" s="189" t="s">
        <v>84</v>
      </c>
      <c r="AY133" s="188" t="s">
        <v>215</v>
      </c>
      <c r="BK133" s="190">
        <f>SUM(BK134:BK167)</f>
        <v>0</v>
      </c>
    </row>
    <row r="134" spans="1:65" s="2" customFormat="1" ht="33" customHeight="1">
      <c r="A134" s="35"/>
      <c r="B134" s="36"/>
      <c r="C134" s="193" t="s">
        <v>84</v>
      </c>
      <c r="D134" s="193" t="s">
        <v>217</v>
      </c>
      <c r="E134" s="194" t="s">
        <v>972</v>
      </c>
      <c r="F134" s="195" t="s">
        <v>973</v>
      </c>
      <c r="G134" s="196" t="s">
        <v>365</v>
      </c>
      <c r="H134" s="197">
        <v>49.378</v>
      </c>
      <c r="I134" s="198"/>
      <c r="J134" s="199">
        <f>ROUND(I134*H134,2)</f>
        <v>0</v>
      </c>
      <c r="K134" s="195" t="s">
        <v>231</v>
      </c>
      <c r="L134" s="40"/>
      <c r="M134" s="200" t="s">
        <v>1</v>
      </c>
      <c r="N134" s="201" t="s">
        <v>42</v>
      </c>
      <c r="O134" s="72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222</v>
      </c>
      <c r="AT134" s="204" t="s">
        <v>217</v>
      </c>
      <c r="AU134" s="204" t="s">
        <v>86</v>
      </c>
      <c r="AY134" s="18" t="s">
        <v>215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8" t="s">
        <v>84</v>
      </c>
      <c r="BK134" s="205">
        <f>ROUND(I134*H134,2)</f>
        <v>0</v>
      </c>
      <c r="BL134" s="18" t="s">
        <v>222</v>
      </c>
      <c r="BM134" s="204" t="s">
        <v>974</v>
      </c>
    </row>
    <row r="135" spans="2:51" s="13" customFormat="1" ht="11.25">
      <c r="B135" s="206"/>
      <c r="C135" s="207"/>
      <c r="D135" s="208" t="s">
        <v>224</v>
      </c>
      <c r="E135" s="209" t="s">
        <v>1</v>
      </c>
      <c r="F135" s="210" t="s">
        <v>975</v>
      </c>
      <c r="G135" s="207"/>
      <c r="H135" s="209" t="s">
        <v>1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224</v>
      </c>
      <c r="AU135" s="216" t="s">
        <v>86</v>
      </c>
      <c r="AV135" s="13" t="s">
        <v>84</v>
      </c>
      <c r="AW135" s="13" t="s">
        <v>32</v>
      </c>
      <c r="AX135" s="13" t="s">
        <v>77</v>
      </c>
      <c r="AY135" s="216" t="s">
        <v>215</v>
      </c>
    </row>
    <row r="136" spans="2:51" s="14" customFormat="1" ht="11.25">
      <c r="B136" s="217"/>
      <c r="C136" s="218"/>
      <c r="D136" s="208" t="s">
        <v>224</v>
      </c>
      <c r="E136" s="219" t="s">
        <v>957</v>
      </c>
      <c r="F136" s="220" t="s">
        <v>1296</v>
      </c>
      <c r="G136" s="218"/>
      <c r="H136" s="221">
        <v>49.378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224</v>
      </c>
      <c r="AU136" s="227" t="s">
        <v>86</v>
      </c>
      <c r="AV136" s="14" t="s">
        <v>86</v>
      </c>
      <c r="AW136" s="14" t="s">
        <v>32</v>
      </c>
      <c r="AX136" s="14" t="s">
        <v>84</v>
      </c>
      <c r="AY136" s="227" t="s">
        <v>215</v>
      </c>
    </row>
    <row r="137" spans="1:65" s="2" customFormat="1" ht="33" customHeight="1">
      <c r="A137" s="35"/>
      <c r="B137" s="36"/>
      <c r="C137" s="193" t="s">
        <v>86</v>
      </c>
      <c r="D137" s="193" t="s">
        <v>217</v>
      </c>
      <c r="E137" s="194" t="s">
        <v>977</v>
      </c>
      <c r="F137" s="195" t="s">
        <v>978</v>
      </c>
      <c r="G137" s="196" t="s">
        <v>365</v>
      </c>
      <c r="H137" s="197">
        <v>175.292</v>
      </c>
      <c r="I137" s="198"/>
      <c r="J137" s="199">
        <f>ROUND(I137*H137,2)</f>
        <v>0</v>
      </c>
      <c r="K137" s="195" t="s">
        <v>231</v>
      </c>
      <c r="L137" s="40"/>
      <c r="M137" s="200" t="s">
        <v>1</v>
      </c>
      <c r="N137" s="201" t="s">
        <v>42</v>
      </c>
      <c r="O137" s="72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222</v>
      </c>
      <c r="AT137" s="204" t="s">
        <v>217</v>
      </c>
      <c r="AU137" s="204" t="s">
        <v>86</v>
      </c>
      <c r="AY137" s="18" t="s">
        <v>215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8" t="s">
        <v>84</v>
      </c>
      <c r="BK137" s="205">
        <f>ROUND(I137*H137,2)</f>
        <v>0</v>
      </c>
      <c r="BL137" s="18" t="s">
        <v>222</v>
      </c>
      <c r="BM137" s="204" t="s">
        <v>979</v>
      </c>
    </row>
    <row r="138" spans="2:51" s="13" customFormat="1" ht="22.5">
      <c r="B138" s="206"/>
      <c r="C138" s="207"/>
      <c r="D138" s="208" t="s">
        <v>224</v>
      </c>
      <c r="E138" s="209" t="s">
        <v>1</v>
      </c>
      <c r="F138" s="210" t="s">
        <v>980</v>
      </c>
      <c r="G138" s="207"/>
      <c r="H138" s="209" t="s">
        <v>1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224</v>
      </c>
      <c r="AU138" s="216" t="s">
        <v>86</v>
      </c>
      <c r="AV138" s="13" t="s">
        <v>84</v>
      </c>
      <c r="AW138" s="13" t="s">
        <v>32</v>
      </c>
      <c r="AX138" s="13" t="s">
        <v>77</v>
      </c>
      <c r="AY138" s="216" t="s">
        <v>215</v>
      </c>
    </row>
    <row r="139" spans="2:51" s="13" customFormat="1" ht="11.25">
      <c r="B139" s="206"/>
      <c r="C139" s="207"/>
      <c r="D139" s="208" t="s">
        <v>224</v>
      </c>
      <c r="E139" s="209" t="s">
        <v>1</v>
      </c>
      <c r="F139" s="210" t="s">
        <v>981</v>
      </c>
      <c r="G139" s="207"/>
      <c r="H139" s="209" t="s">
        <v>1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224</v>
      </c>
      <c r="AU139" s="216" t="s">
        <v>86</v>
      </c>
      <c r="AV139" s="13" t="s">
        <v>84</v>
      </c>
      <c r="AW139" s="13" t="s">
        <v>32</v>
      </c>
      <c r="AX139" s="13" t="s">
        <v>77</v>
      </c>
      <c r="AY139" s="216" t="s">
        <v>215</v>
      </c>
    </row>
    <row r="140" spans="2:51" s="14" customFormat="1" ht="11.25">
      <c r="B140" s="217"/>
      <c r="C140" s="218"/>
      <c r="D140" s="208" t="s">
        <v>224</v>
      </c>
      <c r="E140" s="219" t="s">
        <v>959</v>
      </c>
      <c r="F140" s="220" t="s">
        <v>1297</v>
      </c>
      <c r="G140" s="218"/>
      <c r="H140" s="221">
        <v>175.292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224</v>
      </c>
      <c r="AU140" s="227" t="s">
        <v>86</v>
      </c>
      <c r="AV140" s="14" t="s">
        <v>86</v>
      </c>
      <c r="AW140" s="14" t="s">
        <v>32</v>
      </c>
      <c r="AX140" s="14" t="s">
        <v>84</v>
      </c>
      <c r="AY140" s="227" t="s">
        <v>215</v>
      </c>
    </row>
    <row r="141" spans="1:65" s="2" customFormat="1" ht="21.75" customHeight="1">
      <c r="A141" s="35"/>
      <c r="B141" s="36"/>
      <c r="C141" s="193" t="s">
        <v>95</v>
      </c>
      <c r="D141" s="193" t="s">
        <v>217</v>
      </c>
      <c r="E141" s="194" t="s">
        <v>270</v>
      </c>
      <c r="F141" s="195" t="s">
        <v>271</v>
      </c>
      <c r="G141" s="196" t="s">
        <v>272</v>
      </c>
      <c r="H141" s="197">
        <v>424.626</v>
      </c>
      <c r="I141" s="198"/>
      <c r="J141" s="199">
        <f>ROUND(I141*H141,2)</f>
        <v>0</v>
      </c>
      <c r="K141" s="195" t="s">
        <v>231</v>
      </c>
      <c r="L141" s="40"/>
      <c r="M141" s="200" t="s">
        <v>1</v>
      </c>
      <c r="N141" s="201" t="s">
        <v>42</v>
      </c>
      <c r="O141" s="72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222</v>
      </c>
      <c r="AT141" s="204" t="s">
        <v>217</v>
      </c>
      <c r="AU141" s="204" t="s">
        <v>86</v>
      </c>
      <c r="AY141" s="18" t="s">
        <v>215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8" t="s">
        <v>84</v>
      </c>
      <c r="BK141" s="205">
        <f>ROUND(I141*H141,2)</f>
        <v>0</v>
      </c>
      <c r="BL141" s="18" t="s">
        <v>222</v>
      </c>
      <c r="BM141" s="204" t="s">
        <v>983</v>
      </c>
    </row>
    <row r="142" spans="2:51" s="13" customFormat="1" ht="11.25">
      <c r="B142" s="206"/>
      <c r="C142" s="207"/>
      <c r="D142" s="208" t="s">
        <v>224</v>
      </c>
      <c r="E142" s="209" t="s">
        <v>1</v>
      </c>
      <c r="F142" s="210" t="s">
        <v>1298</v>
      </c>
      <c r="G142" s="207"/>
      <c r="H142" s="209" t="s">
        <v>1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224</v>
      </c>
      <c r="AU142" s="216" t="s">
        <v>86</v>
      </c>
      <c r="AV142" s="13" t="s">
        <v>84</v>
      </c>
      <c r="AW142" s="13" t="s">
        <v>32</v>
      </c>
      <c r="AX142" s="13" t="s">
        <v>77</v>
      </c>
      <c r="AY142" s="216" t="s">
        <v>215</v>
      </c>
    </row>
    <row r="143" spans="2:51" s="14" customFormat="1" ht="11.25">
      <c r="B143" s="217"/>
      <c r="C143" s="218"/>
      <c r="D143" s="208" t="s">
        <v>224</v>
      </c>
      <c r="E143" s="219" t="s">
        <v>1</v>
      </c>
      <c r="F143" s="220" t="s">
        <v>985</v>
      </c>
      <c r="G143" s="218"/>
      <c r="H143" s="221">
        <v>93.324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224</v>
      </c>
      <c r="AU143" s="227" t="s">
        <v>86</v>
      </c>
      <c r="AV143" s="14" t="s">
        <v>86</v>
      </c>
      <c r="AW143" s="14" t="s">
        <v>32</v>
      </c>
      <c r="AX143" s="14" t="s">
        <v>77</v>
      </c>
      <c r="AY143" s="227" t="s">
        <v>215</v>
      </c>
    </row>
    <row r="144" spans="2:51" s="14" customFormat="1" ht="11.25">
      <c r="B144" s="217"/>
      <c r="C144" s="218"/>
      <c r="D144" s="208" t="s">
        <v>224</v>
      </c>
      <c r="E144" s="219" t="s">
        <v>1</v>
      </c>
      <c r="F144" s="220" t="s">
        <v>986</v>
      </c>
      <c r="G144" s="218"/>
      <c r="H144" s="221">
        <v>331.302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224</v>
      </c>
      <c r="AU144" s="227" t="s">
        <v>86</v>
      </c>
      <c r="AV144" s="14" t="s">
        <v>86</v>
      </c>
      <c r="AW144" s="14" t="s">
        <v>32</v>
      </c>
      <c r="AX144" s="14" t="s">
        <v>77</v>
      </c>
      <c r="AY144" s="227" t="s">
        <v>215</v>
      </c>
    </row>
    <row r="145" spans="2:51" s="15" customFormat="1" ht="11.25">
      <c r="B145" s="228"/>
      <c r="C145" s="229"/>
      <c r="D145" s="208" t="s">
        <v>224</v>
      </c>
      <c r="E145" s="230" t="s">
        <v>162</v>
      </c>
      <c r="F145" s="231" t="s">
        <v>227</v>
      </c>
      <c r="G145" s="229"/>
      <c r="H145" s="232">
        <v>424.626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224</v>
      </c>
      <c r="AU145" s="238" t="s">
        <v>86</v>
      </c>
      <c r="AV145" s="15" t="s">
        <v>222</v>
      </c>
      <c r="AW145" s="15" t="s">
        <v>32</v>
      </c>
      <c r="AX145" s="15" t="s">
        <v>84</v>
      </c>
      <c r="AY145" s="238" t="s">
        <v>215</v>
      </c>
    </row>
    <row r="146" spans="1:65" s="2" customFormat="1" ht="24.2" customHeight="1">
      <c r="A146" s="35"/>
      <c r="B146" s="36"/>
      <c r="C146" s="193" t="s">
        <v>222</v>
      </c>
      <c r="D146" s="193" t="s">
        <v>217</v>
      </c>
      <c r="E146" s="194" t="s">
        <v>275</v>
      </c>
      <c r="F146" s="195" t="s">
        <v>276</v>
      </c>
      <c r="G146" s="196" t="s">
        <v>272</v>
      </c>
      <c r="H146" s="197">
        <v>2547.756</v>
      </c>
      <c r="I146" s="198"/>
      <c r="J146" s="199">
        <f>ROUND(I146*H146,2)</f>
        <v>0</v>
      </c>
      <c r="K146" s="195" t="s">
        <v>231</v>
      </c>
      <c r="L146" s="40"/>
      <c r="M146" s="200" t="s">
        <v>1</v>
      </c>
      <c r="N146" s="201" t="s">
        <v>42</v>
      </c>
      <c r="O146" s="72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222</v>
      </c>
      <c r="AT146" s="204" t="s">
        <v>217</v>
      </c>
      <c r="AU146" s="204" t="s">
        <v>86</v>
      </c>
      <c r="AY146" s="18" t="s">
        <v>215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8" t="s">
        <v>84</v>
      </c>
      <c r="BK146" s="205">
        <f>ROUND(I146*H146,2)</f>
        <v>0</v>
      </c>
      <c r="BL146" s="18" t="s">
        <v>222</v>
      </c>
      <c r="BM146" s="204" t="s">
        <v>987</v>
      </c>
    </row>
    <row r="147" spans="2:51" s="14" customFormat="1" ht="11.25">
      <c r="B147" s="217"/>
      <c r="C147" s="218"/>
      <c r="D147" s="208" t="s">
        <v>224</v>
      </c>
      <c r="E147" s="218"/>
      <c r="F147" s="220" t="s">
        <v>1299</v>
      </c>
      <c r="G147" s="218"/>
      <c r="H147" s="221">
        <v>2547.756</v>
      </c>
      <c r="I147" s="222"/>
      <c r="J147" s="218"/>
      <c r="K147" s="218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224</v>
      </c>
      <c r="AU147" s="227" t="s">
        <v>86</v>
      </c>
      <c r="AV147" s="14" t="s">
        <v>86</v>
      </c>
      <c r="AW147" s="14" t="s">
        <v>4</v>
      </c>
      <c r="AX147" s="14" t="s">
        <v>84</v>
      </c>
      <c r="AY147" s="227" t="s">
        <v>215</v>
      </c>
    </row>
    <row r="148" spans="1:65" s="2" customFormat="1" ht="16.5" customHeight="1">
      <c r="A148" s="35"/>
      <c r="B148" s="36"/>
      <c r="C148" s="193" t="s">
        <v>246</v>
      </c>
      <c r="D148" s="193" t="s">
        <v>217</v>
      </c>
      <c r="E148" s="194" t="s">
        <v>280</v>
      </c>
      <c r="F148" s="195" t="s">
        <v>281</v>
      </c>
      <c r="G148" s="196" t="s">
        <v>272</v>
      </c>
      <c r="H148" s="197">
        <v>424.626</v>
      </c>
      <c r="I148" s="198"/>
      <c r="J148" s="199">
        <f>ROUND(I148*H148,2)</f>
        <v>0</v>
      </c>
      <c r="K148" s="195" t="s">
        <v>221</v>
      </c>
      <c r="L148" s="40"/>
      <c r="M148" s="200" t="s">
        <v>1</v>
      </c>
      <c r="N148" s="201" t="s">
        <v>42</v>
      </c>
      <c r="O148" s="72"/>
      <c r="P148" s="202">
        <f>O148*H148</f>
        <v>0</v>
      </c>
      <c r="Q148" s="202">
        <v>0</v>
      </c>
      <c r="R148" s="202">
        <f>Q148*H148</f>
        <v>0</v>
      </c>
      <c r="S148" s="202">
        <v>0</v>
      </c>
      <c r="T148" s="20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222</v>
      </c>
      <c r="AT148" s="204" t="s">
        <v>217</v>
      </c>
      <c r="AU148" s="204" t="s">
        <v>86</v>
      </c>
      <c r="AY148" s="18" t="s">
        <v>215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18" t="s">
        <v>84</v>
      </c>
      <c r="BK148" s="205">
        <f>ROUND(I148*H148,2)</f>
        <v>0</v>
      </c>
      <c r="BL148" s="18" t="s">
        <v>222</v>
      </c>
      <c r="BM148" s="204" t="s">
        <v>989</v>
      </c>
    </row>
    <row r="149" spans="2:51" s="14" customFormat="1" ht="11.25">
      <c r="B149" s="217"/>
      <c r="C149" s="218"/>
      <c r="D149" s="208" t="s">
        <v>224</v>
      </c>
      <c r="E149" s="219" t="s">
        <v>1</v>
      </c>
      <c r="F149" s="220" t="s">
        <v>162</v>
      </c>
      <c r="G149" s="218"/>
      <c r="H149" s="221">
        <v>424.626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224</v>
      </c>
      <c r="AU149" s="227" t="s">
        <v>86</v>
      </c>
      <c r="AV149" s="14" t="s">
        <v>86</v>
      </c>
      <c r="AW149" s="14" t="s">
        <v>32</v>
      </c>
      <c r="AX149" s="14" t="s">
        <v>84</v>
      </c>
      <c r="AY149" s="227" t="s">
        <v>215</v>
      </c>
    </row>
    <row r="150" spans="1:65" s="2" customFormat="1" ht="24.2" customHeight="1">
      <c r="A150" s="35"/>
      <c r="B150" s="36"/>
      <c r="C150" s="193" t="s">
        <v>250</v>
      </c>
      <c r="D150" s="193" t="s">
        <v>217</v>
      </c>
      <c r="E150" s="194" t="s">
        <v>1010</v>
      </c>
      <c r="F150" s="195" t="s">
        <v>1011</v>
      </c>
      <c r="G150" s="196" t="s">
        <v>230</v>
      </c>
      <c r="H150" s="197">
        <v>12.074</v>
      </c>
      <c r="I150" s="198"/>
      <c r="J150" s="199">
        <f>ROUND(I150*H150,2)</f>
        <v>0</v>
      </c>
      <c r="K150" s="195" t="s">
        <v>231</v>
      </c>
      <c r="L150" s="40"/>
      <c r="M150" s="200" t="s">
        <v>1</v>
      </c>
      <c r="N150" s="201" t="s">
        <v>42</v>
      </c>
      <c r="O150" s="72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222</v>
      </c>
      <c r="AT150" s="204" t="s">
        <v>217</v>
      </c>
      <c r="AU150" s="204" t="s">
        <v>86</v>
      </c>
      <c r="AY150" s="18" t="s">
        <v>215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8" t="s">
        <v>84</v>
      </c>
      <c r="BK150" s="205">
        <f>ROUND(I150*H150,2)</f>
        <v>0</v>
      </c>
      <c r="BL150" s="18" t="s">
        <v>222</v>
      </c>
      <c r="BM150" s="204" t="s">
        <v>1012</v>
      </c>
    </row>
    <row r="151" spans="2:51" s="13" customFormat="1" ht="11.25">
      <c r="B151" s="206"/>
      <c r="C151" s="207"/>
      <c r="D151" s="208" t="s">
        <v>224</v>
      </c>
      <c r="E151" s="209" t="s">
        <v>1</v>
      </c>
      <c r="F151" s="210" t="s">
        <v>1022</v>
      </c>
      <c r="G151" s="207"/>
      <c r="H151" s="209" t="s">
        <v>1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224</v>
      </c>
      <c r="AU151" s="216" t="s">
        <v>86</v>
      </c>
      <c r="AV151" s="13" t="s">
        <v>84</v>
      </c>
      <c r="AW151" s="13" t="s">
        <v>32</v>
      </c>
      <c r="AX151" s="13" t="s">
        <v>77</v>
      </c>
      <c r="AY151" s="216" t="s">
        <v>215</v>
      </c>
    </row>
    <row r="152" spans="2:51" s="14" customFormat="1" ht="11.25">
      <c r="B152" s="217"/>
      <c r="C152" s="218"/>
      <c r="D152" s="208" t="s">
        <v>224</v>
      </c>
      <c r="E152" s="219" t="s">
        <v>1</v>
      </c>
      <c r="F152" s="220" t="s">
        <v>1300</v>
      </c>
      <c r="G152" s="218"/>
      <c r="H152" s="221">
        <v>12.074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224</v>
      </c>
      <c r="AU152" s="227" t="s">
        <v>86</v>
      </c>
      <c r="AV152" s="14" t="s">
        <v>86</v>
      </c>
      <c r="AW152" s="14" t="s">
        <v>32</v>
      </c>
      <c r="AX152" s="14" t="s">
        <v>84</v>
      </c>
      <c r="AY152" s="227" t="s">
        <v>215</v>
      </c>
    </row>
    <row r="153" spans="1:65" s="2" customFormat="1" ht="24.2" customHeight="1">
      <c r="A153" s="35"/>
      <c r="B153" s="36"/>
      <c r="C153" s="193" t="s">
        <v>255</v>
      </c>
      <c r="D153" s="193" t="s">
        <v>217</v>
      </c>
      <c r="E153" s="194" t="s">
        <v>1015</v>
      </c>
      <c r="F153" s="195" t="s">
        <v>1016</v>
      </c>
      <c r="G153" s="196" t="s">
        <v>230</v>
      </c>
      <c r="H153" s="197">
        <v>3.406</v>
      </c>
      <c r="I153" s="198"/>
      <c r="J153" s="199">
        <f>ROUND(I153*H153,2)</f>
        <v>0</v>
      </c>
      <c r="K153" s="195" t="s">
        <v>231</v>
      </c>
      <c r="L153" s="40"/>
      <c r="M153" s="200" t="s">
        <v>1</v>
      </c>
      <c r="N153" s="201" t="s">
        <v>42</v>
      </c>
      <c r="O153" s="72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4" t="s">
        <v>222</v>
      </c>
      <c r="AT153" s="204" t="s">
        <v>217</v>
      </c>
      <c r="AU153" s="204" t="s">
        <v>86</v>
      </c>
      <c r="AY153" s="18" t="s">
        <v>215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18" t="s">
        <v>84</v>
      </c>
      <c r="BK153" s="205">
        <f>ROUND(I153*H153,2)</f>
        <v>0</v>
      </c>
      <c r="BL153" s="18" t="s">
        <v>222</v>
      </c>
      <c r="BM153" s="204" t="s">
        <v>1017</v>
      </c>
    </row>
    <row r="154" spans="2:51" s="13" customFormat="1" ht="11.25">
      <c r="B154" s="206"/>
      <c r="C154" s="207"/>
      <c r="D154" s="208" t="s">
        <v>224</v>
      </c>
      <c r="E154" s="209" t="s">
        <v>1</v>
      </c>
      <c r="F154" s="210" t="s">
        <v>1022</v>
      </c>
      <c r="G154" s="207"/>
      <c r="H154" s="209" t="s">
        <v>1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224</v>
      </c>
      <c r="AU154" s="216" t="s">
        <v>86</v>
      </c>
      <c r="AV154" s="13" t="s">
        <v>84</v>
      </c>
      <c r="AW154" s="13" t="s">
        <v>32</v>
      </c>
      <c r="AX154" s="13" t="s">
        <v>77</v>
      </c>
      <c r="AY154" s="216" t="s">
        <v>215</v>
      </c>
    </row>
    <row r="155" spans="2:51" s="14" customFormat="1" ht="11.25">
      <c r="B155" s="217"/>
      <c r="C155" s="218"/>
      <c r="D155" s="208" t="s">
        <v>224</v>
      </c>
      <c r="E155" s="219" t="s">
        <v>1</v>
      </c>
      <c r="F155" s="220" t="s">
        <v>1301</v>
      </c>
      <c r="G155" s="218"/>
      <c r="H155" s="221">
        <v>3.406</v>
      </c>
      <c r="I155" s="222"/>
      <c r="J155" s="218"/>
      <c r="K155" s="218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224</v>
      </c>
      <c r="AU155" s="227" t="s">
        <v>86</v>
      </c>
      <c r="AV155" s="14" t="s">
        <v>86</v>
      </c>
      <c r="AW155" s="14" t="s">
        <v>32</v>
      </c>
      <c r="AX155" s="14" t="s">
        <v>84</v>
      </c>
      <c r="AY155" s="227" t="s">
        <v>215</v>
      </c>
    </row>
    <row r="156" spans="1:65" s="2" customFormat="1" ht="24.2" customHeight="1">
      <c r="A156" s="35"/>
      <c r="B156" s="36"/>
      <c r="C156" s="193" t="s">
        <v>261</v>
      </c>
      <c r="D156" s="193" t="s">
        <v>217</v>
      </c>
      <c r="E156" s="194" t="s">
        <v>1019</v>
      </c>
      <c r="F156" s="195" t="s">
        <v>1020</v>
      </c>
      <c r="G156" s="196" t="s">
        <v>230</v>
      </c>
      <c r="H156" s="197">
        <v>808.439</v>
      </c>
      <c r="I156" s="198"/>
      <c r="J156" s="199">
        <f>ROUND(I156*H156,2)</f>
        <v>0</v>
      </c>
      <c r="K156" s="195" t="s">
        <v>231</v>
      </c>
      <c r="L156" s="40"/>
      <c r="M156" s="200" t="s">
        <v>1</v>
      </c>
      <c r="N156" s="201" t="s">
        <v>42</v>
      </c>
      <c r="O156" s="72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4" t="s">
        <v>222</v>
      </c>
      <c r="AT156" s="204" t="s">
        <v>217</v>
      </c>
      <c r="AU156" s="204" t="s">
        <v>86</v>
      </c>
      <c r="AY156" s="18" t="s">
        <v>215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8" t="s">
        <v>84</v>
      </c>
      <c r="BK156" s="205">
        <f>ROUND(I156*H156,2)</f>
        <v>0</v>
      </c>
      <c r="BL156" s="18" t="s">
        <v>222</v>
      </c>
      <c r="BM156" s="204" t="s">
        <v>1021</v>
      </c>
    </row>
    <row r="157" spans="2:51" s="13" customFormat="1" ht="11.25">
      <c r="B157" s="206"/>
      <c r="C157" s="207"/>
      <c r="D157" s="208" t="s">
        <v>224</v>
      </c>
      <c r="E157" s="209" t="s">
        <v>1</v>
      </c>
      <c r="F157" s="210" t="s">
        <v>984</v>
      </c>
      <c r="G157" s="207"/>
      <c r="H157" s="209" t="s">
        <v>1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224</v>
      </c>
      <c r="AU157" s="216" t="s">
        <v>86</v>
      </c>
      <c r="AV157" s="13" t="s">
        <v>84</v>
      </c>
      <c r="AW157" s="13" t="s">
        <v>32</v>
      </c>
      <c r="AX157" s="13" t="s">
        <v>77</v>
      </c>
      <c r="AY157" s="216" t="s">
        <v>215</v>
      </c>
    </row>
    <row r="158" spans="2:51" s="14" customFormat="1" ht="11.25">
      <c r="B158" s="217"/>
      <c r="C158" s="218"/>
      <c r="D158" s="208" t="s">
        <v>224</v>
      </c>
      <c r="E158" s="219" t="s">
        <v>1</v>
      </c>
      <c r="F158" s="220" t="s">
        <v>1302</v>
      </c>
      <c r="G158" s="218"/>
      <c r="H158" s="221">
        <v>808.439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224</v>
      </c>
      <c r="AU158" s="227" t="s">
        <v>86</v>
      </c>
      <c r="AV158" s="14" t="s">
        <v>86</v>
      </c>
      <c r="AW158" s="14" t="s">
        <v>32</v>
      </c>
      <c r="AX158" s="14" t="s">
        <v>84</v>
      </c>
      <c r="AY158" s="227" t="s">
        <v>215</v>
      </c>
    </row>
    <row r="159" spans="1:65" s="2" customFormat="1" ht="24.2" customHeight="1">
      <c r="A159" s="35"/>
      <c r="B159" s="36"/>
      <c r="C159" s="193" t="s">
        <v>265</v>
      </c>
      <c r="D159" s="193" t="s">
        <v>217</v>
      </c>
      <c r="E159" s="194" t="s">
        <v>1024</v>
      </c>
      <c r="F159" s="195" t="s">
        <v>1025</v>
      </c>
      <c r="G159" s="196" t="s">
        <v>230</v>
      </c>
      <c r="H159" s="197">
        <v>228.021</v>
      </c>
      <c r="I159" s="198"/>
      <c r="J159" s="199">
        <f>ROUND(I159*H159,2)</f>
        <v>0</v>
      </c>
      <c r="K159" s="195" t="s">
        <v>231</v>
      </c>
      <c r="L159" s="40"/>
      <c r="M159" s="200" t="s">
        <v>1</v>
      </c>
      <c r="N159" s="201" t="s">
        <v>42</v>
      </c>
      <c r="O159" s="72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4" t="s">
        <v>222</v>
      </c>
      <c r="AT159" s="204" t="s">
        <v>217</v>
      </c>
      <c r="AU159" s="204" t="s">
        <v>86</v>
      </c>
      <c r="AY159" s="18" t="s">
        <v>215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18" t="s">
        <v>84</v>
      </c>
      <c r="BK159" s="205">
        <f>ROUND(I159*H159,2)</f>
        <v>0</v>
      </c>
      <c r="BL159" s="18" t="s">
        <v>222</v>
      </c>
      <c r="BM159" s="204" t="s">
        <v>1026</v>
      </c>
    </row>
    <row r="160" spans="2:51" s="13" customFormat="1" ht="11.25">
      <c r="B160" s="206"/>
      <c r="C160" s="207"/>
      <c r="D160" s="208" t="s">
        <v>224</v>
      </c>
      <c r="E160" s="209" t="s">
        <v>1</v>
      </c>
      <c r="F160" s="210" t="s">
        <v>1022</v>
      </c>
      <c r="G160" s="207"/>
      <c r="H160" s="209" t="s">
        <v>1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224</v>
      </c>
      <c r="AU160" s="216" t="s">
        <v>86</v>
      </c>
      <c r="AV160" s="13" t="s">
        <v>84</v>
      </c>
      <c r="AW160" s="13" t="s">
        <v>32</v>
      </c>
      <c r="AX160" s="13" t="s">
        <v>77</v>
      </c>
      <c r="AY160" s="216" t="s">
        <v>215</v>
      </c>
    </row>
    <row r="161" spans="2:51" s="14" customFormat="1" ht="11.25">
      <c r="B161" s="217"/>
      <c r="C161" s="218"/>
      <c r="D161" s="208" t="s">
        <v>224</v>
      </c>
      <c r="E161" s="219" t="s">
        <v>1</v>
      </c>
      <c r="F161" s="220" t="s">
        <v>1303</v>
      </c>
      <c r="G161" s="218"/>
      <c r="H161" s="221">
        <v>228.021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224</v>
      </c>
      <c r="AU161" s="227" t="s">
        <v>86</v>
      </c>
      <c r="AV161" s="14" t="s">
        <v>86</v>
      </c>
      <c r="AW161" s="14" t="s">
        <v>32</v>
      </c>
      <c r="AX161" s="14" t="s">
        <v>84</v>
      </c>
      <c r="AY161" s="227" t="s">
        <v>215</v>
      </c>
    </row>
    <row r="162" spans="1:65" s="2" customFormat="1" ht="33" customHeight="1">
      <c r="A162" s="35"/>
      <c r="B162" s="36"/>
      <c r="C162" s="193" t="s">
        <v>8</v>
      </c>
      <c r="D162" s="193" t="s">
        <v>217</v>
      </c>
      <c r="E162" s="194" t="s">
        <v>1028</v>
      </c>
      <c r="F162" s="195" t="s">
        <v>1029</v>
      </c>
      <c r="G162" s="196" t="s">
        <v>230</v>
      </c>
      <c r="H162" s="197">
        <v>15.48</v>
      </c>
      <c r="I162" s="198"/>
      <c r="J162" s="199">
        <f>ROUND(I162*H162,2)</f>
        <v>0</v>
      </c>
      <c r="K162" s="195" t="s">
        <v>221</v>
      </c>
      <c r="L162" s="40"/>
      <c r="M162" s="200" t="s">
        <v>1</v>
      </c>
      <c r="N162" s="201" t="s">
        <v>42</v>
      </c>
      <c r="O162" s="72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4" t="s">
        <v>222</v>
      </c>
      <c r="AT162" s="204" t="s">
        <v>217</v>
      </c>
      <c r="AU162" s="204" t="s">
        <v>86</v>
      </c>
      <c r="AY162" s="18" t="s">
        <v>215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18" t="s">
        <v>84</v>
      </c>
      <c r="BK162" s="205">
        <f>ROUND(I162*H162,2)</f>
        <v>0</v>
      </c>
      <c r="BL162" s="18" t="s">
        <v>222</v>
      </c>
      <c r="BM162" s="204" t="s">
        <v>1030</v>
      </c>
    </row>
    <row r="163" spans="2:51" s="14" customFormat="1" ht="11.25">
      <c r="B163" s="217"/>
      <c r="C163" s="218"/>
      <c r="D163" s="208" t="s">
        <v>224</v>
      </c>
      <c r="E163" s="219" t="s">
        <v>1</v>
      </c>
      <c r="F163" s="220" t="s">
        <v>1304</v>
      </c>
      <c r="G163" s="218"/>
      <c r="H163" s="221">
        <v>15.48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224</v>
      </c>
      <c r="AU163" s="227" t="s">
        <v>86</v>
      </c>
      <c r="AV163" s="14" t="s">
        <v>86</v>
      </c>
      <c r="AW163" s="14" t="s">
        <v>32</v>
      </c>
      <c r="AX163" s="14" t="s">
        <v>84</v>
      </c>
      <c r="AY163" s="227" t="s">
        <v>215</v>
      </c>
    </row>
    <row r="164" spans="1:65" s="2" customFormat="1" ht="33" customHeight="1">
      <c r="A164" s="35"/>
      <c r="B164" s="36"/>
      <c r="C164" s="193" t="s">
        <v>274</v>
      </c>
      <c r="D164" s="193" t="s">
        <v>217</v>
      </c>
      <c r="E164" s="194" t="s">
        <v>1032</v>
      </c>
      <c r="F164" s="195" t="s">
        <v>1033</v>
      </c>
      <c r="G164" s="196" t="s">
        <v>230</v>
      </c>
      <c r="H164" s="197">
        <v>15.48</v>
      </c>
      <c r="I164" s="198"/>
      <c r="J164" s="199">
        <f>ROUND(I164*H164,2)</f>
        <v>0</v>
      </c>
      <c r="K164" s="195" t="s">
        <v>231</v>
      </c>
      <c r="L164" s="40"/>
      <c r="M164" s="200" t="s">
        <v>1</v>
      </c>
      <c r="N164" s="201" t="s">
        <v>42</v>
      </c>
      <c r="O164" s="72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4" t="s">
        <v>222</v>
      </c>
      <c r="AT164" s="204" t="s">
        <v>217</v>
      </c>
      <c r="AU164" s="204" t="s">
        <v>86</v>
      </c>
      <c r="AY164" s="18" t="s">
        <v>215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8" t="s">
        <v>84</v>
      </c>
      <c r="BK164" s="205">
        <f>ROUND(I164*H164,2)</f>
        <v>0</v>
      </c>
      <c r="BL164" s="18" t="s">
        <v>222</v>
      </c>
      <c r="BM164" s="204" t="s">
        <v>1034</v>
      </c>
    </row>
    <row r="165" spans="2:51" s="14" customFormat="1" ht="11.25">
      <c r="B165" s="217"/>
      <c r="C165" s="218"/>
      <c r="D165" s="208" t="s">
        <v>224</v>
      </c>
      <c r="E165" s="219" t="s">
        <v>1</v>
      </c>
      <c r="F165" s="220" t="s">
        <v>1305</v>
      </c>
      <c r="G165" s="218"/>
      <c r="H165" s="221">
        <v>15.48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224</v>
      </c>
      <c r="AU165" s="227" t="s">
        <v>86</v>
      </c>
      <c r="AV165" s="14" t="s">
        <v>86</v>
      </c>
      <c r="AW165" s="14" t="s">
        <v>32</v>
      </c>
      <c r="AX165" s="14" t="s">
        <v>84</v>
      </c>
      <c r="AY165" s="227" t="s">
        <v>215</v>
      </c>
    </row>
    <row r="166" spans="1:65" s="2" customFormat="1" ht="44.25" customHeight="1">
      <c r="A166" s="35"/>
      <c r="B166" s="36"/>
      <c r="C166" s="193" t="s">
        <v>279</v>
      </c>
      <c r="D166" s="193" t="s">
        <v>217</v>
      </c>
      <c r="E166" s="194" t="s">
        <v>1036</v>
      </c>
      <c r="F166" s="195" t="s">
        <v>1037</v>
      </c>
      <c r="G166" s="196" t="s">
        <v>230</v>
      </c>
      <c r="H166" s="197">
        <v>15.48</v>
      </c>
      <c r="I166" s="198"/>
      <c r="J166" s="199">
        <f>ROUND(I166*H166,2)</f>
        <v>0</v>
      </c>
      <c r="K166" s="195" t="s">
        <v>221</v>
      </c>
      <c r="L166" s="40"/>
      <c r="M166" s="200" t="s">
        <v>1</v>
      </c>
      <c r="N166" s="201" t="s">
        <v>42</v>
      </c>
      <c r="O166" s="72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4" t="s">
        <v>222</v>
      </c>
      <c r="AT166" s="204" t="s">
        <v>217</v>
      </c>
      <c r="AU166" s="204" t="s">
        <v>86</v>
      </c>
      <c r="AY166" s="18" t="s">
        <v>215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8" t="s">
        <v>84</v>
      </c>
      <c r="BK166" s="205">
        <f>ROUND(I166*H166,2)</f>
        <v>0</v>
      </c>
      <c r="BL166" s="18" t="s">
        <v>222</v>
      </c>
      <c r="BM166" s="204" t="s">
        <v>1038</v>
      </c>
    </row>
    <row r="167" spans="2:51" s="14" customFormat="1" ht="11.25">
      <c r="B167" s="217"/>
      <c r="C167" s="218"/>
      <c r="D167" s="208" t="s">
        <v>224</v>
      </c>
      <c r="E167" s="219" t="s">
        <v>1</v>
      </c>
      <c r="F167" s="220" t="s">
        <v>1305</v>
      </c>
      <c r="G167" s="218"/>
      <c r="H167" s="221">
        <v>15.48</v>
      </c>
      <c r="I167" s="222"/>
      <c r="J167" s="218"/>
      <c r="K167" s="218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224</v>
      </c>
      <c r="AU167" s="227" t="s">
        <v>86</v>
      </c>
      <c r="AV167" s="14" t="s">
        <v>86</v>
      </c>
      <c r="AW167" s="14" t="s">
        <v>32</v>
      </c>
      <c r="AX167" s="14" t="s">
        <v>84</v>
      </c>
      <c r="AY167" s="227" t="s">
        <v>215</v>
      </c>
    </row>
    <row r="168" spans="2:63" s="12" customFormat="1" ht="22.9" customHeight="1">
      <c r="B168" s="177"/>
      <c r="C168" s="178"/>
      <c r="D168" s="179" t="s">
        <v>76</v>
      </c>
      <c r="E168" s="191" t="s">
        <v>279</v>
      </c>
      <c r="F168" s="191" t="s">
        <v>1039</v>
      </c>
      <c r="G168" s="178"/>
      <c r="H168" s="178"/>
      <c r="I168" s="181"/>
      <c r="J168" s="192">
        <f>BK168</f>
        <v>0</v>
      </c>
      <c r="K168" s="178"/>
      <c r="L168" s="183"/>
      <c r="M168" s="184"/>
      <c r="N168" s="185"/>
      <c r="O168" s="185"/>
      <c r="P168" s="186">
        <f>SUM(P169:P186)</f>
        <v>0</v>
      </c>
      <c r="Q168" s="185"/>
      <c r="R168" s="186">
        <f>SUM(R169:R186)</f>
        <v>0</v>
      </c>
      <c r="S168" s="185"/>
      <c r="T168" s="187">
        <f>SUM(T169:T186)</f>
        <v>104.410164</v>
      </c>
      <c r="AR168" s="188" t="s">
        <v>84</v>
      </c>
      <c r="AT168" s="189" t="s">
        <v>76</v>
      </c>
      <c r="AU168" s="189" t="s">
        <v>84</v>
      </c>
      <c r="AY168" s="188" t="s">
        <v>215</v>
      </c>
      <c r="BK168" s="190">
        <f>SUM(BK169:BK186)</f>
        <v>0</v>
      </c>
    </row>
    <row r="169" spans="1:65" s="2" customFormat="1" ht="33" customHeight="1">
      <c r="A169" s="35"/>
      <c r="B169" s="36"/>
      <c r="C169" s="193" t="s">
        <v>147</v>
      </c>
      <c r="D169" s="193" t="s">
        <v>217</v>
      </c>
      <c r="E169" s="194" t="s">
        <v>1306</v>
      </c>
      <c r="F169" s="195" t="s">
        <v>1307</v>
      </c>
      <c r="G169" s="196" t="s">
        <v>230</v>
      </c>
      <c r="H169" s="197">
        <v>73.208</v>
      </c>
      <c r="I169" s="198"/>
      <c r="J169" s="199">
        <f>ROUND(I169*H169,2)</f>
        <v>0</v>
      </c>
      <c r="K169" s="195" t="s">
        <v>231</v>
      </c>
      <c r="L169" s="40"/>
      <c r="M169" s="200" t="s">
        <v>1</v>
      </c>
      <c r="N169" s="201" t="s">
        <v>42</v>
      </c>
      <c r="O169" s="72"/>
      <c r="P169" s="202">
        <f>O169*H169</f>
        <v>0</v>
      </c>
      <c r="Q169" s="202">
        <v>0</v>
      </c>
      <c r="R169" s="202">
        <f>Q169*H169</f>
        <v>0</v>
      </c>
      <c r="S169" s="202">
        <v>0.295</v>
      </c>
      <c r="T169" s="203">
        <f>S169*H169</f>
        <v>21.596359999999997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4" t="s">
        <v>222</v>
      </c>
      <c r="AT169" s="204" t="s">
        <v>217</v>
      </c>
      <c r="AU169" s="204" t="s">
        <v>86</v>
      </c>
      <c r="AY169" s="18" t="s">
        <v>215</v>
      </c>
      <c r="BE169" s="205">
        <f>IF(N169="základní",J169,0)</f>
        <v>0</v>
      </c>
      <c r="BF169" s="205">
        <f>IF(N169="snížená",J169,0)</f>
        <v>0</v>
      </c>
      <c r="BG169" s="205">
        <f>IF(N169="zákl. přenesená",J169,0)</f>
        <v>0</v>
      </c>
      <c r="BH169" s="205">
        <f>IF(N169="sníž. přenesená",J169,0)</f>
        <v>0</v>
      </c>
      <c r="BI169" s="205">
        <f>IF(N169="nulová",J169,0)</f>
        <v>0</v>
      </c>
      <c r="BJ169" s="18" t="s">
        <v>84</v>
      </c>
      <c r="BK169" s="205">
        <f>ROUND(I169*H169,2)</f>
        <v>0</v>
      </c>
      <c r="BL169" s="18" t="s">
        <v>222</v>
      </c>
      <c r="BM169" s="204" t="s">
        <v>1046</v>
      </c>
    </row>
    <row r="170" spans="2:51" s="14" customFormat="1" ht="11.25">
      <c r="B170" s="217"/>
      <c r="C170" s="218"/>
      <c r="D170" s="208" t="s">
        <v>224</v>
      </c>
      <c r="E170" s="219" t="s">
        <v>1</v>
      </c>
      <c r="F170" s="220" t="s">
        <v>1308</v>
      </c>
      <c r="G170" s="218"/>
      <c r="H170" s="221">
        <v>73.208</v>
      </c>
      <c r="I170" s="222"/>
      <c r="J170" s="218"/>
      <c r="K170" s="218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224</v>
      </c>
      <c r="AU170" s="227" t="s">
        <v>86</v>
      </c>
      <c r="AV170" s="14" t="s">
        <v>86</v>
      </c>
      <c r="AW170" s="14" t="s">
        <v>32</v>
      </c>
      <c r="AX170" s="14" t="s">
        <v>84</v>
      </c>
      <c r="AY170" s="227" t="s">
        <v>215</v>
      </c>
    </row>
    <row r="171" spans="1:65" s="2" customFormat="1" ht="37.9" customHeight="1">
      <c r="A171" s="35"/>
      <c r="B171" s="36"/>
      <c r="C171" s="193" t="s">
        <v>303</v>
      </c>
      <c r="D171" s="193" t="s">
        <v>217</v>
      </c>
      <c r="E171" s="194" t="s">
        <v>1309</v>
      </c>
      <c r="F171" s="195" t="s">
        <v>1310</v>
      </c>
      <c r="G171" s="196" t="s">
        <v>230</v>
      </c>
      <c r="H171" s="197">
        <v>219.623</v>
      </c>
      <c r="I171" s="198"/>
      <c r="J171" s="199">
        <f>ROUND(I171*H171,2)</f>
        <v>0</v>
      </c>
      <c r="K171" s="195" t="s">
        <v>221</v>
      </c>
      <c r="L171" s="40"/>
      <c r="M171" s="200" t="s">
        <v>1</v>
      </c>
      <c r="N171" s="201" t="s">
        <v>42</v>
      </c>
      <c r="O171" s="72"/>
      <c r="P171" s="202">
        <f>O171*H171</f>
        <v>0</v>
      </c>
      <c r="Q171" s="202">
        <v>0</v>
      </c>
      <c r="R171" s="202">
        <f>Q171*H171</f>
        <v>0</v>
      </c>
      <c r="S171" s="202">
        <v>0.098</v>
      </c>
      <c r="T171" s="203">
        <f>S171*H171</f>
        <v>21.523054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4" t="s">
        <v>222</v>
      </c>
      <c r="AT171" s="204" t="s">
        <v>217</v>
      </c>
      <c r="AU171" s="204" t="s">
        <v>86</v>
      </c>
      <c r="AY171" s="18" t="s">
        <v>215</v>
      </c>
      <c r="BE171" s="205">
        <f>IF(N171="základní",J171,0)</f>
        <v>0</v>
      </c>
      <c r="BF171" s="205">
        <f>IF(N171="snížená",J171,0)</f>
        <v>0</v>
      </c>
      <c r="BG171" s="205">
        <f>IF(N171="zákl. přenesená",J171,0)</f>
        <v>0</v>
      </c>
      <c r="BH171" s="205">
        <f>IF(N171="sníž. přenesená",J171,0)</f>
        <v>0</v>
      </c>
      <c r="BI171" s="205">
        <f>IF(N171="nulová",J171,0)</f>
        <v>0</v>
      </c>
      <c r="BJ171" s="18" t="s">
        <v>84</v>
      </c>
      <c r="BK171" s="205">
        <f>ROUND(I171*H171,2)</f>
        <v>0</v>
      </c>
      <c r="BL171" s="18" t="s">
        <v>222</v>
      </c>
      <c r="BM171" s="204" t="s">
        <v>1050</v>
      </c>
    </row>
    <row r="172" spans="2:51" s="14" customFormat="1" ht="11.25">
      <c r="B172" s="217"/>
      <c r="C172" s="218"/>
      <c r="D172" s="208" t="s">
        <v>224</v>
      </c>
      <c r="E172" s="219" t="s">
        <v>1</v>
      </c>
      <c r="F172" s="220" t="s">
        <v>1311</v>
      </c>
      <c r="G172" s="218"/>
      <c r="H172" s="221">
        <v>219.623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224</v>
      </c>
      <c r="AU172" s="227" t="s">
        <v>86</v>
      </c>
      <c r="AV172" s="14" t="s">
        <v>86</v>
      </c>
      <c r="AW172" s="14" t="s">
        <v>32</v>
      </c>
      <c r="AX172" s="14" t="s">
        <v>84</v>
      </c>
      <c r="AY172" s="227" t="s">
        <v>215</v>
      </c>
    </row>
    <row r="173" spans="1:65" s="2" customFormat="1" ht="24.2" customHeight="1">
      <c r="A173" s="35"/>
      <c r="B173" s="36"/>
      <c r="C173" s="193" t="s">
        <v>319</v>
      </c>
      <c r="D173" s="193" t="s">
        <v>217</v>
      </c>
      <c r="E173" s="194" t="s">
        <v>1312</v>
      </c>
      <c r="F173" s="195" t="s">
        <v>1313</v>
      </c>
      <c r="G173" s="196" t="s">
        <v>230</v>
      </c>
      <c r="H173" s="197">
        <v>70.01</v>
      </c>
      <c r="I173" s="198"/>
      <c r="J173" s="199">
        <f>ROUND(I173*H173,2)</f>
        <v>0</v>
      </c>
      <c r="K173" s="195" t="s">
        <v>231</v>
      </c>
      <c r="L173" s="40"/>
      <c r="M173" s="200" t="s">
        <v>1</v>
      </c>
      <c r="N173" s="201" t="s">
        <v>42</v>
      </c>
      <c r="O173" s="72"/>
      <c r="P173" s="202">
        <f>O173*H173</f>
        <v>0</v>
      </c>
      <c r="Q173" s="202">
        <v>0</v>
      </c>
      <c r="R173" s="202">
        <f>Q173*H173</f>
        <v>0</v>
      </c>
      <c r="S173" s="202">
        <v>0.625</v>
      </c>
      <c r="T173" s="203">
        <f>S173*H173</f>
        <v>43.75625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4" t="s">
        <v>222</v>
      </c>
      <c r="AT173" s="204" t="s">
        <v>217</v>
      </c>
      <c r="AU173" s="204" t="s">
        <v>86</v>
      </c>
      <c r="AY173" s="18" t="s">
        <v>215</v>
      </c>
      <c r="BE173" s="205">
        <f>IF(N173="základní",J173,0)</f>
        <v>0</v>
      </c>
      <c r="BF173" s="205">
        <f>IF(N173="snížená",J173,0)</f>
        <v>0</v>
      </c>
      <c r="BG173" s="205">
        <f>IF(N173="zákl. přenesená",J173,0)</f>
        <v>0</v>
      </c>
      <c r="BH173" s="205">
        <f>IF(N173="sníž. přenesená",J173,0)</f>
        <v>0</v>
      </c>
      <c r="BI173" s="205">
        <f>IF(N173="nulová",J173,0)</f>
        <v>0</v>
      </c>
      <c r="BJ173" s="18" t="s">
        <v>84</v>
      </c>
      <c r="BK173" s="205">
        <f>ROUND(I173*H173,2)</f>
        <v>0</v>
      </c>
      <c r="BL173" s="18" t="s">
        <v>222</v>
      </c>
      <c r="BM173" s="204" t="s">
        <v>1072</v>
      </c>
    </row>
    <row r="174" spans="2:51" s="14" customFormat="1" ht="11.25">
      <c r="B174" s="217"/>
      <c r="C174" s="218"/>
      <c r="D174" s="208" t="s">
        <v>224</v>
      </c>
      <c r="E174" s="219" t="s">
        <v>1</v>
      </c>
      <c r="F174" s="220" t="s">
        <v>1314</v>
      </c>
      <c r="G174" s="218"/>
      <c r="H174" s="221">
        <v>70.01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224</v>
      </c>
      <c r="AU174" s="227" t="s">
        <v>86</v>
      </c>
      <c r="AV174" s="14" t="s">
        <v>86</v>
      </c>
      <c r="AW174" s="14" t="s">
        <v>32</v>
      </c>
      <c r="AX174" s="14" t="s">
        <v>84</v>
      </c>
      <c r="AY174" s="227" t="s">
        <v>215</v>
      </c>
    </row>
    <row r="175" spans="1:65" s="2" customFormat="1" ht="24.2" customHeight="1">
      <c r="A175" s="35"/>
      <c r="B175" s="36"/>
      <c r="C175" s="193" t="s">
        <v>321</v>
      </c>
      <c r="D175" s="193" t="s">
        <v>217</v>
      </c>
      <c r="E175" s="194" t="s">
        <v>1315</v>
      </c>
      <c r="F175" s="195" t="s">
        <v>1316</v>
      </c>
      <c r="G175" s="196" t="s">
        <v>230</v>
      </c>
      <c r="H175" s="197">
        <v>35.01</v>
      </c>
      <c r="I175" s="198"/>
      <c r="J175" s="199">
        <f>ROUND(I175*H175,2)</f>
        <v>0</v>
      </c>
      <c r="K175" s="195" t="s">
        <v>231</v>
      </c>
      <c r="L175" s="40"/>
      <c r="M175" s="200" t="s">
        <v>1</v>
      </c>
      <c r="N175" s="201" t="s">
        <v>42</v>
      </c>
      <c r="O175" s="72"/>
      <c r="P175" s="202">
        <f>O175*H175</f>
        <v>0</v>
      </c>
      <c r="Q175" s="202">
        <v>0</v>
      </c>
      <c r="R175" s="202">
        <f>Q175*H175</f>
        <v>0</v>
      </c>
      <c r="S175" s="202">
        <v>0.3</v>
      </c>
      <c r="T175" s="203">
        <f>S175*H175</f>
        <v>10.502999999999998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4" t="s">
        <v>222</v>
      </c>
      <c r="AT175" s="204" t="s">
        <v>217</v>
      </c>
      <c r="AU175" s="204" t="s">
        <v>86</v>
      </c>
      <c r="AY175" s="18" t="s">
        <v>215</v>
      </c>
      <c r="BE175" s="205">
        <f>IF(N175="základní",J175,0)</f>
        <v>0</v>
      </c>
      <c r="BF175" s="205">
        <f>IF(N175="snížená",J175,0)</f>
        <v>0</v>
      </c>
      <c r="BG175" s="205">
        <f>IF(N175="zákl. přenesená",J175,0)</f>
        <v>0</v>
      </c>
      <c r="BH175" s="205">
        <f>IF(N175="sníž. přenesená",J175,0)</f>
        <v>0</v>
      </c>
      <c r="BI175" s="205">
        <f>IF(N175="nulová",J175,0)</f>
        <v>0</v>
      </c>
      <c r="BJ175" s="18" t="s">
        <v>84</v>
      </c>
      <c r="BK175" s="205">
        <f>ROUND(I175*H175,2)</f>
        <v>0</v>
      </c>
      <c r="BL175" s="18" t="s">
        <v>222</v>
      </c>
      <c r="BM175" s="204" t="s">
        <v>1317</v>
      </c>
    </row>
    <row r="176" spans="2:51" s="14" customFormat="1" ht="11.25">
      <c r="B176" s="217"/>
      <c r="C176" s="218"/>
      <c r="D176" s="208" t="s">
        <v>224</v>
      </c>
      <c r="E176" s="219" t="s">
        <v>1</v>
      </c>
      <c r="F176" s="220" t="s">
        <v>1318</v>
      </c>
      <c r="G176" s="218"/>
      <c r="H176" s="221">
        <v>35.01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224</v>
      </c>
      <c r="AU176" s="227" t="s">
        <v>86</v>
      </c>
      <c r="AV176" s="14" t="s">
        <v>86</v>
      </c>
      <c r="AW176" s="14" t="s">
        <v>32</v>
      </c>
      <c r="AX176" s="14" t="s">
        <v>84</v>
      </c>
      <c r="AY176" s="227" t="s">
        <v>215</v>
      </c>
    </row>
    <row r="177" spans="1:65" s="2" customFormat="1" ht="21.75" customHeight="1">
      <c r="A177" s="35"/>
      <c r="B177" s="36"/>
      <c r="C177" s="193" t="s">
        <v>324</v>
      </c>
      <c r="D177" s="193" t="s">
        <v>217</v>
      </c>
      <c r="E177" s="194" t="s">
        <v>270</v>
      </c>
      <c r="F177" s="195" t="s">
        <v>271</v>
      </c>
      <c r="G177" s="196" t="s">
        <v>272</v>
      </c>
      <c r="H177" s="197">
        <v>97.379</v>
      </c>
      <c r="I177" s="198"/>
      <c r="J177" s="199">
        <f>ROUND(I177*H177,2)</f>
        <v>0</v>
      </c>
      <c r="K177" s="195" t="s">
        <v>231</v>
      </c>
      <c r="L177" s="40"/>
      <c r="M177" s="200" t="s">
        <v>1</v>
      </c>
      <c r="N177" s="201" t="s">
        <v>42</v>
      </c>
      <c r="O177" s="72"/>
      <c r="P177" s="202">
        <f>O177*H177</f>
        <v>0</v>
      </c>
      <c r="Q177" s="202">
        <v>0</v>
      </c>
      <c r="R177" s="202">
        <f>Q177*H177</f>
        <v>0</v>
      </c>
      <c r="S177" s="202">
        <v>0</v>
      </c>
      <c r="T177" s="20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4" t="s">
        <v>222</v>
      </c>
      <c r="AT177" s="204" t="s">
        <v>217</v>
      </c>
      <c r="AU177" s="204" t="s">
        <v>86</v>
      </c>
      <c r="AY177" s="18" t="s">
        <v>215</v>
      </c>
      <c r="BE177" s="205">
        <f>IF(N177="základní",J177,0)</f>
        <v>0</v>
      </c>
      <c r="BF177" s="205">
        <f>IF(N177="snížená",J177,0)</f>
        <v>0</v>
      </c>
      <c r="BG177" s="205">
        <f>IF(N177="zákl. přenesená",J177,0)</f>
        <v>0</v>
      </c>
      <c r="BH177" s="205">
        <f>IF(N177="sníž. přenesená",J177,0)</f>
        <v>0</v>
      </c>
      <c r="BI177" s="205">
        <f>IF(N177="nulová",J177,0)</f>
        <v>0</v>
      </c>
      <c r="BJ177" s="18" t="s">
        <v>84</v>
      </c>
      <c r="BK177" s="205">
        <f>ROUND(I177*H177,2)</f>
        <v>0</v>
      </c>
      <c r="BL177" s="18" t="s">
        <v>222</v>
      </c>
      <c r="BM177" s="204" t="s">
        <v>1077</v>
      </c>
    </row>
    <row r="178" spans="1:65" s="2" customFormat="1" ht="24.2" customHeight="1">
      <c r="A178" s="35"/>
      <c r="B178" s="36"/>
      <c r="C178" s="193" t="s">
        <v>328</v>
      </c>
      <c r="D178" s="193" t="s">
        <v>217</v>
      </c>
      <c r="E178" s="194" t="s">
        <v>275</v>
      </c>
      <c r="F178" s="195" t="s">
        <v>276</v>
      </c>
      <c r="G178" s="196" t="s">
        <v>272</v>
      </c>
      <c r="H178" s="197">
        <v>584.274</v>
      </c>
      <c r="I178" s="198"/>
      <c r="J178" s="199">
        <f>ROUND(I178*H178,2)</f>
        <v>0</v>
      </c>
      <c r="K178" s="195" t="s">
        <v>231</v>
      </c>
      <c r="L178" s="40"/>
      <c r="M178" s="200" t="s">
        <v>1</v>
      </c>
      <c r="N178" s="201" t="s">
        <v>42</v>
      </c>
      <c r="O178" s="72"/>
      <c r="P178" s="202">
        <f>O178*H178</f>
        <v>0</v>
      </c>
      <c r="Q178" s="202">
        <v>0</v>
      </c>
      <c r="R178" s="202">
        <f>Q178*H178</f>
        <v>0</v>
      </c>
      <c r="S178" s="202">
        <v>0</v>
      </c>
      <c r="T178" s="20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4" t="s">
        <v>222</v>
      </c>
      <c r="AT178" s="204" t="s">
        <v>217</v>
      </c>
      <c r="AU178" s="204" t="s">
        <v>86</v>
      </c>
      <c r="AY178" s="18" t="s">
        <v>215</v>
      </c>
      <c r="BE178" s="205">
        <f>IF(N178="základní",J178,0)</f>
        <v>0</v>
      </c>
      <c r="BF178" s="205">
        <f>IF(N178="snížená",J178,0)</f>
        <v>0</v>
      </c>
      <c r="BG178" s="205">
        <f>IF(N178="zákl. přenesená",J178,0)</f>
        <v>0</v>
      </c>
      <c r="BH178" s="205">
        <f>IF(N178="sníž. přenesená",J178,0)</f>
        <v>0</v>
      </c>
      <c r="BI178" s="205">
        <f>IF(N178="nulová",J178,0)</f>
        <v>0</v>
      </c>
      <c r="BJ178" s="18" t="s">
        <v>84</v>
      </c>
      <c r="BK178" s="205">
        <f>ROUND(I178*H178,2)</f>
        <v>0</v>
      </c>
      <c r="BL178" s="18" t="s">
        <v>222</v>
      </c>
      <c r="BM178" s="204" t="s">
        <v>1078</v>
      </c>
    </row>
    <row r="179" spans="2:51" s="14" customFormat="1" ht="11.25">
      <c r="B179" s="217"/>
      <c r="C179" s="218"/>
      <c r="D179" s="208" t="s">
        <v>224</v>
      </c>
      <c r="E179" s="218"/>
      <c r="F179" s="220" t="s">
        <v>1319</v>
      </c>
      <c r="G179" s="218"/>
      <c r="H179" s="221">
        <v>584.274</v>
      </c>
      <c r="I179" s="222"/>
      <c r="J179" s="218"/>
      <c r="K179" s="218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224</v>
      </c>
      <c r="AU179" s="227" t="s">
        <v>86</v>
      </c>
      <c r="AV179" s="14" t="s">
        <v>86</v>
      </c>
      <c r="AW179" s="14" t="s">
        <v>4</v>
      </c>
      <c r="AX179" s="14" t="s">
        <v>84</v>
      </c>
      <c r="AY179" s="227" t="s">
        <v>215</v>
      </c>
    </row>
    <row r="180" spans="1:65" s="2" customFormat="1" ht="16.5" customHeight="1">
      <c r="A180" s="35"/>
      <c r="B180" s="36"/>
      <c r="C180" s="193" t="s">
        <v>337</v>
      </c>
      <c r="D180" s="193" t="s">
        <v>217</v>
      </c>
      <c r="E180" s="194" t="s">
        <v>280</v>
      </c>
      <c r="F180" s="195" t="s">
        <v>281</v>
      </c>
      <c r="G180" s="196" t="s">
        <v>272</v>
      </c>
      <c r="H180" s="197">
        <v>97.379</v>
      </c>
      <c r="I180" s="198"/>
      <c r="J180" s="199">
        <f>ROUND(I180*H180,2)</f>
        <v>0</v>
      </c>
      <c r="K180" s="195" t="s">
        <v>221</v>
      </c>
      <c r="L180" s="40"/>
      <c r="M180" s="200" t="s">
        <v>1</v>
      </c>
      <c r="N180" s="201" t="s">
        <v>42</v>
      </c>
      <c r="O180" s="72"/>
      <c r="P180" s="202">
        <f>O180*H180</f>
        <v>0</v>
      </c>
      <c r="Q180" s="202">
        <v>0</v>
      </c>
      <c r="R180" s="202">
        <f>Q180*H180</f>
        <v>0</v>
      </c>
      <c r="S180" s="202">
        <v>0</v>
      </c>
      <c r="T180" s="20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4" t="s">
        <v>222</v>
      </c>
      <c r="AT180" s="204" t="s">
        <v>217</v>
      </c>
      <c r="AU180" s="204" t="s">
        <v>86</v>
      </c>
      <c r="AY180" s="18" t="s">
        <v>215</v>
      </c>
      <c r="BE180" s="205">
        <f>IF(N180="základní",J180,0)</f>
        <v>0</v>
      </c>
      <c r="BF180" s="205">
        <f>IF(N180="snížená",J180,0)</f>
        <v>0</v>
      </c>
      <c r="BG180" s="205">
        <f>IF(N180="zákl. přenesená",J180,0)</f>
        <v>0</v>
      </c>
      <c r="BH180" s="205">
        <f>IF(N180="sníž. přenesená",J180,0)</f>
        <v>0</v>
      </c>
      <c r="BI180" s="205">
        <f>IF(N180="nulová",J180,0)</f>
        <v>0</v>
      </c>
      <c r="BJ180" s="18" t="s">
        <v>84</v>
      </c>
      <c r="BK180" s="205">
        <f>ROUND(I180*H180,2)</f>
        <v>0</v>
      </c>
      <c r="BL180" s="18" t="s">
        <v>222</v>
      </c>
      <c r="BM180" s="204" t="s">
        <v>1080</v>
      </c>
    </row>
    <row r="181" spans="1:65" s="2" customFormat="1" ht="16.5" customHeight="1">
      <c r="A181" s="35"/>
      <c r="B181" s="36"/>
      <c r="C181" s="193" t="s">
        <v>343</v>
      </c>
      <c r="D181" s="193" t="s">
        <v>217</v>
      </c>
      <c r="E181" s="194" t="s">
        <v>1109</v>
      </c>
      <c r="F181" s="195" t="s">
        <v>1110</v>
      </c>
      <c r="G181" s="196" t="s">
        <v>220</v>
      </c>
      <c r="H181" s="197">
        <v>34.3</v>
      </c>
      <c r="I181" s="198"/>
      <c r="J181" s="199">
        <f>ROUND(I181*H181,2)</f>
        <v>0</v>
      </c>
      <c r="K181" s="195" t="s">
        <v>231</v>
      </c>
      <c r="L181" s="40"/>
      <c r="M181" s="200" t="s">
        <v>1</v>
      </c>
      <c r="N181" s="201" t="s">
        <v>42</v>
      </c>
      <c r="O181" s="72"/>
      <c r="P181" s="202">
        <f>O181*H181</f>
        <v>0</v>
      </c>
      <c r="Q181" s="202">
        <v>0</v>
      </c>
      <c r="R181" s="202">
        <f>Q181*H181</f>
        <v>0</v>
      </c>
      <c r="S181" s="202">
        <v>0.205</v>
      </c>
      <c r="T181" s="203">
        <f>S181*H181</f>
        <v>7.031499999999999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4" t="s">
        <v>222</v>
      </c>
      <c r="AT181" s="204" t="s">
        <v>217</v>
      </c>
      <c r="AU181" s="204" t="s">
        <v>86</v>
      </c>
      <c r="AY181" s="18" t="s">
        <v>215</v>
      </c>
      <c r="BE181" s="205">
        <f>IF(N181="základní",J181,0)</f>
        <v>0</v>
      </c>
      <c r="BF181" s="205">
        <f>IF(N181="snížená",J181,0)</f>
        <v>0</v>
      </c>
      <c r="BG181" s="205">
        <f>IF(N181="zákl. přenesená",J181,0)</f>
        <v>0</v>
      </c>
      <c r="BH181" s="205">
        <f>IF(N181="sníž. přenesená",J181,0)</f>
        <v>0</v>
      </c>
      <c r="BI181" s="205">
        <f>IF(N181="nulová",J181,0)</f>
        <v>0</v>
      </c>
      <c r="BJ181" s="18" t="s">
        <v>84</v>
      </c>
      <c r="BK181" s="205">
        <f>ROUND(I181*H181,2)</f>
        <v>0</v>
      </c>
      <c r="BL181" s="18" t="s">
        <v>222</v>
      </c>
      <c r="BM181" s="204" t="s">
        <v>1111</v>
      </c>
    </row>
    <row r="182" spans="2:51" s="14" customFormat="1" ht="11.25">
      <c r="B182" s="217"/>
      <c r="C182" s="218"/>
      <c r="D182" s="208" t="s">
        <v>224</v>
      </c>
      <c r="E182" s="219" t="s">
        <v>1</v>
      </c>
      <c r="F182" s="220" t="s">
        <v>1320</v>
      </c>
      <c r="G182" s="218"/>
      <c r="H182" s="221">
        <v>34.3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224</v>
      </c>
      <c r="AU182" s="227" t="s">
        <v>86</v>
      </c>
      <c r="AV182" s="14" t="s">
        <v>86</v>
      </c>
      <c r="AW182" s="14" t="s">
        <v>32</v>
      </c>
      <c r="AX182" s="14" t="s">
        <v>84</v>
      </c>
      <c r="AY182" s="227" t="s">
        <v>215</v>
      </c>
    </row>
    <row r="183" spans="1:65" s="2" customFormat="1" ht="21.75" customHeight="1">
      <c r="A183" s="35"/>
      <c r="B183" s="36"/>
      <c r="C183" s="193" t="s">
        <v>7</v>
      </c>
      <c r="D183" s="193" t="s">
        <v>217</v>
      </c>
      <c r="E183" s="194" t="s">
        <v>1114</v>
      </c>
      <c r="F183" s="195" t="s">
        <v>1115</v>
      </c>
      <c r="G183" s="196" t="s">
        <v>272</v>
      </c>
      <c r="H183" s="197">
        <v>3.485</v>
      </c>
      <c r="I183" s="198"/>
      <c r="J183" s="199">
        <f>ROUND(I183*H183,2)</f>
        <v>0</v>
      </c>
      <c r="K183" s="195" t="s">
        <v>231</v>
      </c>
      <c r="L183" s="40"/>
      <c r="M183" s="200" t="s">
        <v>1</v>
      </c>
      <c r="N183" s="201" t="s">
        <v>42</v>
      </c>
      <c r="O183" s="72"/>
      <c r="P183" s="202">
        <f>O183*H183</f>
        <v>0</v>
      </c>
      <c r="Q183" s="202">
        <v>0</v>
      </c>
      <c r="R183" s="202">
        <f>Q183*H183</f>
        <v>0</v>
      </c>
      <c r="S183" s="202">
        <v>0</v>
      </c>
      <c r="T183" s="20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4" t="s">
        <v>222</v>
      </c>
      <c r="AT183" s="204" t="s">
        <v>217</v>
      </c>
      <c r="AU183" s="204" t="s">
        <v>86</v>
      </c>
      <c r="AY183" s="18" t="s">
        <v>215</v>
      </c>
      <c r="BE183" s="205">
        <f>IF(N183="základní",J183,0)</f>
        <v>0</v>
      </c>
      <c r="BF183" s="205">
        <f>IF(N183="snížená",J183,0)</f>
        <v>0</v>
      </c>
      <c r="BG183" s="205">
        <f>IF(N183="zákl. přenesená",J183,0)</f>
        <v>0</v>
      </c>
      <c r="BH183" s="205">
        <f>IF(N183="sníž. přenesená",J183,0)</f>
        <v>0</v>
      </c>
      <c r="BI183" s="205">
        <f>IF(N183="nulová",J183,0)</f>
        <v>0</v>
      </c>
      <c r="BJ183" s="18" t="s">
        <v>84</v>
      </c>
      <c r="BK183" s="205">
        <f>ROUND(I183*H183,2)</f>
        <v>0</v>
      </c>
      <c r="BL183" s="18" t="s">
        <v>222</v>
      </c>
      <c r="BM183" s="204" t="s">
        <v>1116</v>
      </c>
    </row>
    <row r="184" spans="1:65" s="2" customFormat="1" ht="24.2" customHeight="1">
      <c r="A184" s="35"/>
      <c r="B184" s="36"/>
      <c r="C184" s="193" t="s">
        <v>352</v>
      </c>
      <c r="D184" s="193" t="s">
        <v>217</v>
      </c>
      <c r="E184" s="194" t="s">
        <v>1117</v>
      </c>
      <c r="F184" s="195" t="s">
        <v>1118</v>
      </c>
      <c r="G184" s="196" t="s">
        <v>272</v>
      </c>
      <c r="H184" s="197">
        <v>20.91</v>
      </c>
      <c r="I184" s="198"/>
      <c r="J184" s="199">
        <f>ROUND(I184*H184,2)</f>
        <v>0</v>
      </c>
      <c r="K184" s="195" t="s">
        <v>231</v>
      </c>
      <c r="L184" s="40"/>
      <c r="M184" s="200" t="s">
        <v>1</v>
      </c>
      <c r="N184" s="201" t="s">
        <v>42</v>
      </c>
      <c r="O184" s="72"/>
      <c r="P184" s="202">
        <f>O184*H184</f>
        <v>0</v>
      </c>
      <c r="Q184" s="202">
        <v>0</v>
      </c>
      <c r="R184" s="202">
        <f>Q184*H184</f>
        <v>0</v>
      </c>
      <c r="S184" s="202">
        <v>0</v>
      </c>
      <c r="T184" s="20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4" t="s">
        <v>222</v>
      </c>
      <c r="AT184" s="204" t="s">
        <v>217</v>
      </c>
      <c r="AU184" s="204" t="s">
        <v>86</v>
      </c>
      <c r="AY184" s="18" t="s">
        <v>215</v>
      </c>
      <c r="BE184" s="205">
        <f>IF(N184="základní",J184,0)</f>
        <v>0</v>
      </c>
      <c r="BF184" s="205">
        <f>IF(N184="snížená",J184,0)</f>
        <v>0</v>
      </c>
      <c r="BG184" s="205">
        <f>IF(N184="zákl. přenesená",J184,0)</f>
        <v>0</v>
      </c>
      <c r="BH184" s="205">
        <f>IF(N184="sníž. přenesená",J184,0)</f>
        <v>0</v>
      </c>
      <c r="BI184" s="205">
        <f>IF(N184="nulová",J184,0)</f>
        <v>0</v>
      </c>
      <c r="BJ184" s="18" t="s">
        <v>84</v>
      </c>
      <c r="BK184" s="205">
        <f>ROUND(I184*H184,2)</f>
        <v>0</v>
      </c>
      <c r="BL184" s="18" t="s">
        <v>222</v>
      </c>
      <c r="BM184" s="204" t="s">
        <v>1119</v>
      </c>
    </row>
    <row r="185" spans="2:51" s="14" customFormat="1" ht="11.25">
      <c r="B185" s="217"/>
      <c r="C185" s="218"/>
      <c r="D185" s="208" t="s">
        <v>224</v>
      </c>
      <c r="E185" s="218"/>
      <c r="F185" s="220" t="s">
        <v>1120</v>
      </c>
      <c r="G185" s="218"/>
      <c r="H185" s="221">
        <v>20.91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224</v>
      </c>
      <c r="AU185" s="227" t="s">
        <v>86</v>
      </c>
      <c r="AV185" s="14" t="s">
        <v>86</v>
      </c>
      <c r="AW185" s="14" t="s">
        <v>4</v>
      </c>
      <c r="AX185" s="14" t="s">
        <v>84</v>
      </c>
      <c r="AY185" s="227" t="s">
        <v>215</v>
      </c>
    </row>
    <row r="186" spans="1:65" s="2" customFormat="1" ht="16.5" customHeight="1">
      <c r="A186" s="35"/>
      <c r="B186" s="36"/>
      <c r="C186" s="193" t="s">
        <v>362</v>
      </c>
      <c r="D186" s="193" t="s">
        <v>217</v>
      </c>
      <c r="E186" s="194" t="s">
        <v>280</v>
      </c>
      <c r="F186" s="195" t="s">
        <v>281</v>
      </c>
      <c r="G186" s="196" t="s">
        <v>272</v>
      </c>
      <c r="H186" s="197">
        <v>3.485</v>
      </c>
      <c r="I186" s="198"/>
      <c r="J186" s="199">
        <f>ROUND(I186*H186,2)</f>
        <v>0</v>
      </c>
      <c r="K186" s="195" t="s">
        <v>221</v>
      </c>
      <c r="L186" s="40"/>
      <c r="M186" s="200" t="s">
        <v>1</v>
      </c>
      <c r="N186" s="201" t="s">
        <v>42</v>
      </c>
      <c r="O186" s="72"/>
      <c r="P186" s="202">
        <f>O186*H186</f>
        <v>0</v>
      </c>
      <c r="Q186" s="202">
        <v>0</v>
      </c>
      <c r="R186" s="202">
        <f>Q186*H186</f>
        <v>0</v>
      </c>
      <c r="S186" s="202">
        <v>0</v>
      </c>
      <c r="T186" s="20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4" t="s">
        <v>222</v>
      </c>
      <c r="AT186" s="204" t="s">
        <v>217</v>
      </c>
      <c r="AU186" s="204" t="s">
        <v>86</v>
      </c>
      <c r="AY186" s="18" t="s">
        <v>215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18" t="s">
        <v>84</v>
      </c>
      <c r="BK186" s="205">
        <f>ROUND(I186*H186,2)</f>
        <v>0</v>
      </c>
      <c r="BL186" s="18" t="s">
        <v>222</v>
      </c>
      <c r="BM186" s="204" t="s">
        <v>1121</v>
      </c>
    </row>
    <row r="187" spans="2:63" s="12" customFormat="1" ht="22.9" customHeight="1">
      <c r="B187" s="177"/>
      <c r="C187" s="178"/>
      <c r="D187" s="179" t="s">
        <v>76</v>
      </c>
      <c r="E187" s="191" t="s">
        <v>246</v>
      </c>
      <c r="F187" s="191" t="s">
        <v>648</v>
      </c>
      <c r="G187" s="178"/>
      <c r="H187" s="178"/>
      <c r="I187" s="181"/>
      <c r="J187" s="192">
        <f>BK187</f>
        <v>0</v>
      </c>
      <c r="K187" s="178"/>
      <c r="L187" s="183"/>
      <c r="M187" s="184"/>
      <c r="N187" s="185"/>
      <c r="O187" s="185"/>
      <c r="P187" s="186">
        <f>SUM(P188:P205)</f>
        <v>0</v>
      </c>
      <c r="Q187" s="185"/>
      <c r="R187" s="186">
        <f>SUM(R188:R205)</f>
        <v>152.8066024</v>
      </c>
      <c r="S187" s="185"/>
      <c r="T187" s="187">
        <f>SUM(T188:T205)</f>
        <v>0</v>
      </c>
      <c r="AR187" s="188" t="s">
        <v>84</v>
      </c>
      <c r="AT187" s="189" t="s">
        <v>76</v>
      </c>
      <c r="AU187" s="189" t="s">
        <v>84</v>
      </c>
      <c r="AY187" s="188" t="s">
        <v>215</v>
      </c>
      <c r="BK187" s="190">
        <f>SUM(BK188:BK205)</f>
        <v>0</v>
      </c>
    </row>
    <row r="188" spans="1:65" s="2" customFormat="1" ht="24.2" customHeight="1">
      <c r="A188" s="35"/>
      <c r="B188" s="36"/>
      <c r="C188" s="193" t="s">
        <v>372</v>
      </c>
      <c r="D188" s="193" t="s">
        <v>217</v>
      </c>
      <c r="E188" s="194" t="s">
        <v>1321</v>
      </c>
      <c r="F188" s="195" t="s">
        <v>1322</v>
      </c>
      <c r="G188" s="196" t="s">
        <v>230</v>
      </c>
      <c r="H188" s="197">
        <v>539.72</v>
      </c>
      <c r="I188" s="198"/>
      <c r="J188" s="199">
        <f>ROUND(I188*H188,2)</f>
        <v>0</v>
      </c>
      <c r="K188" s="195" t="s">
        <v>231</v>
      </c>
      <c r="L188" s="40"/>
      <c r="M188" s="200" t="s">
        <v>1</v>
      </c>
      <c r="N188" s="201" t="s">
        <v>42</v>
      </c>
      <c r="O188" s="72"/>
      <c r="P188" s="202">
        <f>O188*H188</f>
        <v>0</v>
      </c>
      <c r="Q188" s="202">
        <v>0.10362</v>
      </c>
      <c r="R188" s="202">
        <f>Q188*H188</f>
        <v>55.92578640000001</v>
      </c>
      <c r="S188" s="202">
        <v>0</v>
      </c>
      <c r="T188" s="20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4" t="s">
        <v>222</v>
      </c>
      <c r="AT188" s="204" t="s">
        <v>217</v>
      </c>
      <c r="AU188" s="204" t="s">
        <v>86</v>
      </c>
      <c r="AY188" s="18" t="s">
        <v>215</v>
      </c>
      <c r="BE188" s="205">
        <f>IF(N188="základní",J188,0)</f>
        <v>0</v>
      </c>
      <c r="BF188" s="205">
        <f>IF(N188="snížená",J188,0)</f>
        <v>0</v>
      </c>
      <c r="BG188" s="205">
        <f>IF(N188="zákl. přenesená",J188,0)</f>
        <v>0</v>
      </c>
      <c r="BH188" s="205">
        <f>IF(N188="sníž. přenesená",J188,0)</f>
        <v>0</v>
      </c>
      <c r="BI188" s="205">
        <f>IF(N188="nulová",J188,0)</f>
        <v>0</v>
      </c>
      <c r="BJ188" s="18" t="s">
        <v>84</v>
      </c>
      <c r="BK188" s="205">
        <f>ROUND(I188*H188,2)</f>
        <v>0</v>
      </c>
      <c r="BL188" s="18" t="s">
        <v>222</v>
      </c>
      <c r="BM188" s="204" t="s">
        <v>1157</v>
      </c>
    </row>
    <row r="189" spans="2:51" s="14" customFormat="1" ht="11.25">
      <c r="B189" s="217"/>
      <c r="C189" s="218"/>
      <c r="D189" s="208" t="s">
        <v>224</v>
      </c>
      <c r="E189" s="219" t="s">
        <v>1</v>
      </c>
      <c r="F189" s="220" t="s">
        <v>1323</v>
      </c>
      <c r="G189" s="218"/>
      <c r="H189" s="221">
        <v>539.72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224</v>
      </c>
      <c r="AU189" s="227" t="s">
        <v>86</v>
      </c>
      <c r="AV189" s="14" t="s">
        <v>86</v>
      </c>
      <c r="AW189" s="14" t="s">
        <v>32</v>
      </c>
      <c r="AX189" s="14" t="s">
        <v>84</v>
      </c>
      <c r="AY189" s="227" t="s">
        <v>215</v>
      </c>
    </row>
    <row r="190" spans="1:65" s="2" customFormat="1" ht="33" customHeight="1">
      <c r="A190" s="35"/>
      <c r="B190" s="36"/>
      <c r="C190" s="193" t="s">
        <v>378</v>
      </c>
      <c r="D190" s="193" t="s">
        <v>217</v>
      </c>
      <c r="E190" s="194" t="s">
        <v>1159</v>
      </c>
      <c r="F190" s="195" t="s">
        <v>1160</v>
      </c>
      <c r="G190" s="196" t="s">
        <v>230</v>
      </c>
      <c r="H190" s="197">
        <v>47.52</v>
      </c>
      <c r="I190" s="198"/>
      <c r="J190" s="199">
        <f>ROUND(I190*H190,2)</f>
        <v>0</v>
      </c>
      <c r="K190" s="195" t="s">
        <v>231</v>
      </c>
      <c r="L190" s="40"/>
      <c r="M190" s="200" t="s">
        <v>1</v>
      </c>
      <c r="N190" s="201" t="s">
        <v>42</v>
      </c>
      <c r="O190" s="72"/>
      <c r="P190" s="202">
        <f>O190*H190</f>
        <v>0</v>
      </c>
      <c r="Q190" s="202">
        <v>0</v>
      </c>
      <c r="R190" s="202">
        <f>Q190*H190</f>
        <v>0</v>
      </c>
      <c r="S190" s="202">
        <v>0</v>
      </c>
      <c r="T190" s="20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4" t="s">
        <v>222</v>
      </c>
      <c r="AT190" s="204" t="s">
        <v>217</v>
      </c>
      <c r="AU190" s="204" t="s">
        <v>86</v>
      </c>
      <c r="AY190" s="18" t="s">
        <v>215</v>
      </c>
      <c r="BE190" s="205">
        <f>IF(N190="základní",J190,0)</f>
        <v>0</v>
      </c>
      <c r="BF190" s="205">
        <f>IF(N190="snížená",J190,0)</f>
        <v>0</v>
      </c>
      <c r="BG190" s="205">
        <f>IF(N190="zákl. přenesená",J190,0)</f>
        <v>0</v>
      </c>
      <c r="BH190" s="205">
        <f>IF(N190="sníž. přenesená",J190,0)</f>
        <v>0</v>
      </c>
      <c r="BI190" s="205">
        <f>IF(N190="nulová",J190,0)</f>
        <v>0</v>
      </c>
      <c r="BJ190" s="18" t="s">
        <v>84</v>
      </c>
      <c r="BK190" s="205">
        <f>ROUND(I190*H190,2)</f>
        <v>0</v>
      </c>
      <c r="BL190" s="18" t="s">
        <v>222</v>
      </c>
      <c r="BM190" s="204" t="s">
        <v>1161</v>
      </c>
    </row>
    <row r="191" spans="2:51" s="14" customFormat="1" ht="11.25">
      <c r="B191" s="217"/>
      <c r="C191" s="218"/>
      <c r="D191" s="208" t="s">
        <v>224</v>
      </c>
      <c r="E191" s="219" t="s">
        <v>1</v>
      </c>
      <c r="F191" s="220" t="s">
        <v>1324</v>
      </c>
      <c r="G191" s="218"/>
      <c r="H191" s="221">
        <v>47.52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224</v>
      </c>
      <c r="AU191" s="227" t="s">
        <v>86</v>
      </c>
      <c r="AV191" s="14" t="s">
        <v>86</v>
      </c>
      <c r="AW191" s="14" t="s">
        <v>32</v>
      </c>
      <c r="AX191" s="14" t="s">
        <v>84</v>
      </c>
      <c r="AY191" s="227" t="s">
        <v>215</v>
      </c>
    </row>
    <row r="192" spans="1:65" s="2" customFormat="1" ht="21.75" customHeight="1">
      <c r="A192" s="35"/>
      <c r="B192" s="36"/>
      <c r="C192" s="250" t="s">
        <v>384</v>
      </c>
      <c r="D192" s="250" t="s">
        <v>527</v>
      </c>
      <c r="E192" s="251" t="s">
        <v>1162</v>
      </c>
      <c r="F192" s="252" t="s">
        <v>1163</v>
      </c>
      <c r="G192" s="253" t="s">
        <v>230</v>
      </c>
      <c r="H192" s="254">
        <v>135.44</v>
      </c>
      <c r="I192" s="255"/>
      <c r="J192" s="256">
        <f>ROUND(I192*H192,2)</f>
        <v>0</v>
      </c>
      <c r="K192" s="252" t="s">
        <v>231</v>
      </c>
      <c r="L192" s="257"/>
      <c r="M192" s="258" t="s">
        <v>1</v>
      </c>
      <c r="N192" s="259" t="s">
        <v>42</v>
      </c>
      <c r="O192" s="72"/>
      <c r="P192" s="202">
        <f>O192*H192</f>
        <v>0</v>
      </c>
      <c r="Q192" s="202">
        <v>0.176</v>
      </c>
      <c r="R192" s="202">
        <f>Q192*H192</f>
        <v>23.837439999999997</v>
      </c>
      <c r="S192" s="202">
        <v>0</v>
      </c>
      <c r="T192" s="20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4" t="s">
        <v>261</v>
      </c>
      <c r="AT192" s="204" t="s">
        <v>527</v>
      </c>
      <c r="AU192" s="204" t="s">
        <v>86</v>
      </c>
      <c r="AY192" s="18" t="s">
        <v>215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18" t="s">
        <v>84</v>
      </c>
      <c r="BK192" s="205">
        <f>ROUND(I192*H192,2)</f>
        <v>0</v>
      </c>
      <c r="BL192" s="18" t="s">
        <v>222</v>
      </c>
      <c r="BM192" s="204" t="s">
        <v>1164</v>
      </c>
    </row>
    <row r="193" spans="2:51" s="14" customFormat="1" ht="11.25">
      <c r="B193" s="217"/>
      <c r="C193" s="218"/>
      <c r="D193" s="208" t="s">
        <v>224</v>
      </c>
      <c r="E193" s="219" t="s">
        <v>1</v>
      </c>
      <c r="F193" s="220" t="s">
        <v>1325</v>
      </c>
      <c r="G193" s="218"/>
      <c r="H193" s="221">
        <v>135.44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224</v>
      </c>
      <c r="AU193" s="227" t="s">
        <v>86</v>
      </c>
      <c r="AV193" s="14" t="s">
        <v>86</v>
      </c>
      <c r="AW193" s="14" t="s">
        <v>32</v>
      </c>
      <c r="AX193" s="14" t="s">
        <v>84</v>
      </c>
      <c r="AY193" s="227" t="s">
        <v>215</v>
      </c>
    </row>
    <row r="194" spans="1:65" s="2" customFormat="1" ht="21.75" customHeight="1">
      <c r="A194" s="35"/>
      <c r="B194" s="36"/>
      <c r="C194" s="250" t="s">
        <v>390</v>
      </c>
      <c r="D194" s="250" t="s">
        <v>527</v>
      </c>
      <c r="E194" s="251" t="s">
        <v>1326</v>
      </c>
      <c r="F194" s="252" t="s">
        <v>1327</v>
      </c>
      <c r="G194" s="253" t="s">
        <v>230</v>
      </c>
      <c r="H194" s="254">
        <v>6.916</v>
      </c>
      <c r="I194" s="255"/>
      <c r="J194" s="256">
        <f>ROUND(I194*H194,2)</f>
        <v>0</v>
      </c>
      <c r="K194" s="252" t="s">
        <v>231</v>
      </c>
      <c r="L194" s="257"/>
      <c r="M194" s="258" t="s">
        <v>1</v>
      </c>
      <c r="N194" s="259" t="s">
        <v>42</v>
      </c>
      <c r="O194" s="72"/>
      <c r="P194" s="202">
        <f>O194*H194</f>
        <v>0</v>
      </c>
      <c r="Q194" s="202">
        <v>0.176</v>
      </c>
      <c r="R194" s="202">
        <f>Q194*H194</f>
        <v>1.217216</v>
      </c>
      <c r="S194" s="202">
        <v>0</v>
      </c>
      <c r="T194" s="20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4" t="s">
        <v>261</v>
      </c>
      <c r="AT194" s="204" t="s">
        <v>527</v>
      </c>
      <c r="AU194" s="204" t="s">
        <v>86</v>
      </c>
      <c r="AY194" s="18" t="s">
        <v>215</v>
      </c>
      <c r="BE194" s="205">
        <f>IF(N194="základní",J194,0)</f>
        <v>0</v>
      </c>
      <c r="BF194" s="205">
        <f>IF(N194="snížená",J194,0)</f>
        <v>0</v>
      </c>
      <c r="BG194" s="205">
        <f>IF(N194="zákl. přenesená",J194,0)</f>
        <v>0</v>
      </c>
      <c r="BH194" s="205">
        <f>IF(N194="sníž. přenesená",J194,0)</f>
        <v>0</v>
      </c>
      <c r="BI194" s="205">
        <f>IF(N194="nulová",J194,0)</f>
        <v>0</v>
      </c>
      <c r="BJ194" s="18" t="s">
        <v>84</v>
      </c>
      <c r="BK194" s="205">
        <f>ROUND(I194*H194,2)</f>
        <v>0</v>
      </c>
      <c r="BL194" s="18" t="s">
        <v>222</v>
      </c>
      <c r="BM194" s="204" t="s">
        <v>1328</v>
      </c>
    </row>
    <row r="195" spans="2:51" s="14" customFormat="1" ht="11.25">
      <c r="B195" s="217"/>
      <c r="C195" s="218"/>
      <c r="D195" s="208" t="s">
        <v>224</v>
      </c>
      <c r="E195" s="219" t="s">
        <v>1</v>
      </c>
      <c r="F195" s="220" t="s">
        <v>1329</v>
      </c>
      <c r="G195" s="218"/>
      <c r="H195" s="221">
        <v>6.715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224</v>
      </c>
      <c r="AU195" s="227" t="s">
        <v>86</v>
      </c>
      <c r="AV195" s="14" t="s">
        <v>86</v>
      </c>
      <c r="AW195" s="14" t="s">
        <v>32</v>
      </c>
      <c r="AX195" s="14" t="s">
        <v>84</v>
      </c>
      <c r="AY195" s="227" t="s">
        <v>215</v>
      </c>
    </row>
    <row r="196" spans="2:51" s="14" customFormat="1" ht="11.25">
      <c r="B196" s="217"/>
      <c r="C196" s="218"/>
      <c r="D196" s="208" t="s">
        <v>224</v>
      </c>
      <c r="E196" s="218"/>
      <c r="F196" s="220" t="s">
        <v>1330</v>
      </c>
      <c r="G196" s="218"/>
      <c r="H196" s="221">
        <v>6.916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224</v>
      </c>
      <c r="AU196" s="227" t="s">
        <v>86</v>
      </c>
      <c r="AV196" s="14" t="s">
        <v>86</v>
      </c>
      <c r="AW196" s="14" t="s">
        <v>4</v>
      </c>
      <c r="AX196" s="14" t="s">
        <v>84</v>
      </c>
      <c r="AY196" s="227" t="s">
        <v>215</v>
      </c>
    </row>
    <row r="197" spans="1:65" s="2" customFormat="1" ht="21.75" customHeight="1">
      <c r="A197" s="35"/>
      <c r="B197" s="36"/>
      <c r="C197" s="250" t="s">
        <v>429</v>
      </c>
      <c r="D197" s="250" t="s">
        <v>527</v>
      </c>
      <c r="E197" s="251" t="s">
        <v>1331</v>
      </c>
      <c r="F197" s="252" t="s">
        <v>1332</v>
      </c>
      <c r="G197" s="253" t="s">
        <v>230</v>
      </c>
      <c r="H197" s="254">
        <v>404.79</v>
      </c>
      <c r="I197" s="255"/>
      <c r="J197" s="256">
        <f>ROUND(I197*H197,2)</f>
        <v>0</v>
      </c>
      <c r="K197" s="252" t="s">
        <v>221</v>
      </c>
      <c r="L197" s="257"/>
      <c r="M197" s="258" t="s">
        <v>1</v>
      </c>
      <c r="N197" s="259" t="s">
        <v>42</v>
      </c>
      <c r="O197" s="72"/>
      <c r="P197" s="202">
        <f>O197*H197</f>
        <v>0</v>
      </c>
      <c r="Q197" s="202">
        <v>0.176</v>
      </c>
      <c r="R197" s="202">
        <f>Q197*H197</f>
        <v>71.24304</v>
      </c>
      <c r="S197" s="202">
        <v>0</v>
      </c>
      <c r="T197" s="20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4" t="s">
        <v>261</v>
      </c>
      <c r="AT197" s="204" t="s">
        <v>527</v>
      </c>
      <c r="AU197" s="204" t="s">
        <v>86</v>
      </c>
      <c r="AY197" s="18" t="s">
        <v>215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18" t="s">
        <v>84</v>
      </c>
      <c r="BK197" s="205">
        <f>ROUND(I197*H197,2)</f>
        <v>0</v>
      </c>
      <c r="BL197" s="18" t="s">
        <v>222</v>
      </c>
      <c r="BM197" s="204" t="s">
        <v>1333</v>
      </c>
    </row>
    <row r="198" spans="1:65" s="2" customFormat="1" ht="24.2" customHeight="1">
      <c r="A198" s="35"/>
      <c r="B198" s="36"/>
      <c r="C198" s="193" t="s">
        <v>434</v>
      </c>
      <c r="D198" s="193" t="s">
        <v>217</v>
      </c>
      <c r="E198" s="194" t="s">
        <v>1334</v>
      </c>
      <c r="F198" s="195" t="s">
        <v>1335</v>
      </c>
      <c r="G198" s="196" t="s">
        <v>230</v>
      </c>
      <c r="H198" s="197">
        <v>316.9</v>
      </c>
      <c r="I198" s="198"/>
      <c r="J198" s="199">
        <f>ROUND(I198*H198,2)</f>
        <v>0</v>
      </c>
      <c r="K198" s="195" t="s">
        <v>231</v>
      </c>
      <c r="L198" s="40"/>
      <c r="M198" s="200" t="s">
        <v>1</v>
      </c>
      <c r="N198" s="201" t="s">
        <v>42</v>
      </c>
      <c r="O198" s="72"/>
      <c r="P198" s="202">
        <f>O198*H198</f>
        <v>0</v>
      </c>
      <c r="Q198" s="202">
        <v>0</v>
      </c>
      <c r="R198" s="202">
        <f>Q198*H198</f>
        <v>0</v>
      </c>
      <c r="S198" s="202">
        <v>0</v>
      </c>
      <c r="T198" s="20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4" t="s">
        <v>222</v>
      </c>
      <c r="AT198" s="204" t="s">
        <v>217</v>
      </c>
      <c r="AU198" s="204" t="s">
        <v>86</v>
      </c>
      <c r="AY198" s="18" t="s">
        <v>215</v>
      </c>
      <c r="BE198" s="205">
        <f>IF(N198="základní",J198,0)</f>
        <v>0</v>
      </c>
      <c r="BF198" s="205">
        <f>IF(N198="snížená",J198,0)</f>
        <v>0</v>
      </c>
      <c r="BG198" s="205">
        <f>IF(N198="zákl. přenesená",J198,0)</f>
        <v>0</v>
      </c>
      <c r="BH198" s="205">
        <f>IF(N198="sníž. přenesená",J198,0)</f>
        <v>0</v>
      </c>
      <c r="BI198" s="205">
        <f>IF(N198="nulová",J198,0)</f>
        <v>0</v>
      </c>
      <c r="BJ198" s="18" t="s">
        <v>84</v>
      </c>
      <c r="BK198" s="205">
        <f>ROUND(I198*H198,2)</f>
        <v>0</v>
      </c>
      <c r="BL198" s="18" t="s">
        <v>222</v>
      </c>
      <c r="BM198" s="204" t="s">
        <v>1180</v>
      </c>
    </row>
    <row r="199" spans="2:51" s="14" customFormat="1" ht="11.25">
      <c r="B199" s="217"/>
      <c r="C199" s="218"/>
      <c r="D199" s="208" t="s">
        <v>224</v>
      </c>
      <c r="E199" s="219" t="s">
        <v>1</v>
      </c>
      <c r="F199" s="220" t="s">
        <v>1336</v>
      </c>
      <c r="G199" s="218"/>
      <c r="H199" s="221">
        <v>316.9</v>
      </c>
      <c r="I199" s="222"/>
      <c r="J199" s="218"/>
      <c r="K199" s="218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224</v>
      </c>
      <c r="AU199" s="227" t="s">
        <v>86</v>
      </c>
      <c r="AV199" s="14" t="s">
        <v>86</v>
      </c>
      <c r="AW199" s="14" t="s">
        <v>32</v>
      </c>
      <c r="AX199" s="14" t="s">
        <v>84</v>
      </c>
      <c r="AY199" s="227" t="s">
        <v>215</v>
      </c>
    </row>
    <row r="200" spans="1:65" s="2" customFormat="1" ht="16.5" customHeight="1">
      <c r="A200" s="35"/>
      <c r="B200" s="36"/>
      <c r="C200" s="193" t="s">
        <v>439</v>
      </c>
      <c r="D200" s="193" t="s">
        <v>217</v>
      </c>
      <c r="E200" s="194" t="s">
        <v>1204</v>
      </c>
      <c r="F200" s="195" t="s">
        <v>1205</v>
      </c>
      <c r="G200" s="196" t="s">
        <v>230</v>
      </c>
      <c r="H200" s="197">
        <v>316.9</v>
      </c>
      <c r="I200" s="198"/>
      <c r="J200" s="199">
        <f>ROUND(I200*H200,2)</f>
        <v>0</v>
      </c>
      <c r="K200" s="195" t="s">
        <v>231</v>
      </c>
      <c r="L200" s="40"/>
      <c r="M200" s="200" t="s">
        <v>1</v>
      </c>
      <c r="N200" s="201" t="s">
        <v>42</v>
      </c>
      <c r="O200" s="72"/>
      <c r="P200" s="202">
        <f>O200*H200</f>
        <v>0</v>
      </c>
      <c r="Q200" s="202">
        <v>0</v>
      </c>
      <c r="R200" s="202">
        <f>Q200*H200</f>
        <v>0</v>
      </c>
      <c r="S200" s="202">
        <v>0</v>
      </c>
      <c r="T200" s="20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4" t="s">
        <v>222</v>
      </c>
      <c r="AT200" s="204" t="s">
        <v>217</v>
      </c>
      <c r="AU200" s="204" t="s">
        <v>86</v>
      </c>
      <c r="AY200" s="18" t="s">
        <v>215</v>
      </c>
      <c r="BE200" s="205">
        <f>IF(N200="základní",J200,0)</f>
        <v>0</v>
      </c>
      <c r="BF200" s="205">
        <f>IF(N200="snížená",J200,0)</f>
        <v>0</v>
      </c>
      <c r="BG200" s="205">
        <f>IF(N200="zákl. přenesená",J200,0)</f>
        <v>0</v>
      </c>
      <c r="BH200" s="205">
        <f>IF(N200="sníž. přenesená",J200,0)</f>
        <v>0</v>
      </c>
      <c r="BI200" s="205">
        <f>IF(N200="nulová",J200,0)</f>
        <v>0</v>
      </c>
      <c r="BJ200" s="18" t="s">
        <v>84</v>
      </c>
      <c r="BK200" s="205">
        <f>ROUND(I200*H200,2)</f>
        <v>0</v>
      </c>
      <c r="BL200" s="18" t="s">
        <v>222</v>
      </c>
      <c r="BM200" s="204" t="s">
        <v>1182</v>
      </c>
    </row>
    <row r="201" spans="2:51" s="14" customFormat="1" ht="11.25">
      <c r="B201" s="217"/>
      <c r="C201" s="218"/>
      <c r="D201" s="208" t="s">
        <v>224</v>
      </c>
      <c r="E201" s="219" t="s">
        <v>1</v>
      </c>
      <c r="F201" s="220" t="s">
        <v>1337</v>
      </c>
      <c r="G201" s="218"/>
      <c r="H201" s="221">
        <v>316.9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224</v>
      </c>
      <c r="AU201" s="227" t="s">
        <v>86</v>
      </c>
      <c r="AV201" s="14" t="s">
        <v>86</v>
      </c>
      <c r="AW201" s="14" t="s">
        <v>32</v>
      </c>
      <c r="AX201" s="14" t="s">
        <v>84</v>
      </c>
      <c r="AY201" s="227" t="s">
        <v>215</v>
      </c>
    </row>
    <row r="202" spans="1:65" s="2" customFormat="1" ht="16.5" customHeight="1">
      <c r="A202" s="35"/>
      <c r="B202" s="36"/>
      <c r="C202" s="193" t="s">
        <v>468</v>
      </c>
      <c r="D202" s="193" t="s">
        <v>217</v>
      </c>
      <c r="E202" s="194" t="s">
        <v>1146</v>
      </c>
      <c r="F202" s="195" t="s">
        <v>1147</v>
      </c>
      <c r="G202" s="196" t="s">
        <v>230</v>
      </c>
      <c r="H202" s="197">
        <v>493.78</v>
      </c>
      <c r="I202" s="198"/>
      <c r="J202" s="199">
        <f>ROUND(I202*H202,2)</f>
        <v>0</v>
      </c>
      <c r="K202" s="195" t="s">
        <v>231</v>
      </c>
      <c r="L202" s="40"/>
      <c r="M202" s="200" t="s">
        <v>1</v>
      </c>
      <c r="N202" s="201" t="s">
        <v>42</v>
      </c>
      <c r="O202" s="72"/>
      <c r="P202" s="202">
        <f>O202*H202</f>
        <v>0</v>
      </c>
      <c r="Q202" s="202">
        <v>0</v>
      </c>
      <c r="R202" s="202">
        <f>Q202*H202</f>
        <v>0</v>
      </c>
      <c r="S202" s="202">
        <v>0</v>
      </c>
      <c r="T202" s="20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4" t="s">
        <v>222</v>
      </c>
      <c r="AT202" s="204" t="s">
        <v>217</v>
      </c>
      <c r="AU202" s="204" t="s">
        <v>86</v>
      </c>
      <c r="AY202" s="18" t="s">
        <v>215</v>
      </c>
      <c r="BE202" s="205">
        <f>IF(N202="základní",J202,0)</f>
        <v>0</v>
      </c>
      <c r="BF202" s="205">
        <f>IF(N202="snížená",J202,0)</f>
        <v>0</v>
      </c>
      <c r="BG202" s="205">
        <f>IF(N202="zákl. přenesená",J202,0)</f>
        <v>0</v>
      </c>
      <c r="BH202" s="205">
        <f>IF(N202="sníž. přenesená",J202,0)</f>
        <v>0</v>
      </c>
      <c r="BI202" s="205">
        <f>IF(N202="nulová",J202,0)</f>
        <v>0</v>
      </c>
      <c r="BJ202" s="18" t="s">
        <v>84</v>
      </c>
      <c r="BK202" s="205">
        <f>ROUND(I202*H202,2)</f>
        <v>0</v>
      </c>
      <c r="BL202" s="18" t="s">
        <v>222</v>
      </c>
      <c r="BM202" s="204" t="s">
        <v>1338</v>
      </c>
    </row>
    <row r="203" spans="2:51" s="14" customFormat="1" ht="11.25">
      <c r="B203" s="217"/>
      <c r="C203" s="218"/>
      <c r="D203" s="208" t="s">
        <v>224</v>
      </c>
      <c r="E203" s="219" t="s">
        <v>1</v>
      </c>
      <c r="F203" s="220" t="s">
        <v>1339</v>
      </c>
      <c r="G203" s="218"/>
      <c r="H203" s="221">
        <v>493.78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224</v>
      </c>
      <c r="AU203" s="227" t="s">
        <v>86</v>
      </c>
      <c r="AV203" s="14" t="s">
        <v>86</v>
      </c>
      <c r="AW203" s="14" t="s">
        <v>32</v>
      </c>
      <c r="AX203" s="14" t="s">
        <v>84</v>
      </c>
      <c r="AY203" s="227" t="s">
        <v>215</v>
      </c>
    </row>
    <row r="204" spans="1:65" s="2" customFormat="1" ht="37.9" customHeight="1">
      <c r="A204" s="35"/>
      <c r="B204" s="36"/>
      <c r="C204" s="193" t="s">
        <v>472</v>
      </c>
      <c r="D204" s="193" t="s">
        <v>217</v>
      </c>
      <c r="E204" s="194" t="s">
        <v>1340</v>
      </c>
      <c r="F204" s="195" t="s">
        <v>1341</v>
      </c>
      <c r="G204" s="196" t="s">
        <v>230</v>
      </c>
      <c r="H204" s="197">
        <v>2.96</v>
      </c>
      <c r="I204" s="198"/>
      <c r="J204" s="199">
        <f>ROUND(I204*H204,2)</f>
        <v>0</v>
      </c>
      <c r="K204" s="195" t="s">
        <v>221</v>
      </c>
      <c r="L204" s="40"/>
      <c r="M204" s="200" t="s">
        <v>1</v>
      </c>
      <c r="N204" s="201" t="s">
        <v>42</v>
      </c>
      <c r="O204" s="72"/>
      <c r="P204" s="202">
        <f>O204*H204</f>
        <v>0</v>
      </c>
      <c r="Q204" s="202">
        <v>0.197</v>
      </c>
      <c r="R204" s="202">
        <f>Q204*H204</f>
        <v>0.58312</v>
      </c>
      <c r="S204" s="202">
        <v>0</v>
      </c>
      <c r="T204" s="20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4" t="s">
        <v>222</v>
      </c>
      <c r="AT204" s="204" t="s">
        <v>217</v>
      </c>
      <c r="AU204" s="204" t="s">
        <v>86</v>
      </c>
      <c r="AY204" s="18" t="s">
        <v>215</v>
      </c>
      <c r="BE204" s="205">
        <f>IF(N204="základní",J204,0)</f>
        <v>0</v>
      </c>
      <c r="BF204" s="205">
        <f>IF(N204="snížená",J204,0)</f>
        <v>0</v>
      </c>
      <c r="BG204" s="205">
        <f>IF(N204="zákl. přenesená",J204,0)</f>
        <v>0</v>
      </c>
      <c r="BH204" s="205">
        <f>IF(N204="sníž. přenesená",J204,0)</f>
        <v>0</v>
      </c>
      <c r="BI204" s="205">
        <f>IF(N204="nulová",J204,0)</f>
        <v>0</v>
      </c>
      <c r="BJ204" s="18" t="s">
        <v>84</v>
      </c>
      <c r="BK204" s="205">
        <f>ROUND(I204*H204,2)</f>
        <v>0</v>
      </c>
      <c r="BL204" s="18" t="s">
        <v>222</v>
      </c>
      <c r="BM204" s="204" t="s">
        <v>1222</v>
      </c>
    </row>
    <row r="205" spans="2:51" s="14" customFormat="1" ht="11.25">
      <c r="B205" s="217"/>
      <c r="C205" s="218"/>
      <c r="D205" s="208" t="s">
        <v>224</v>
      </c>
      <c r="E205" s="219" t="s">
        <v>1</v>
      </c>
      <c r="F205" s="220" t="s">
        <v>1342</v>
      </c>
      <c r="G205" s="218"/>
      <c r="H205" s="221">
        <v>2.96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224</v>
      </c>
      <c r="AU205" s="227" t="s">
        <v>86</v>
      </c>
      <c r="AV205" s="14" t="s">
        <v>86</v>
      </c>
      <c r="AW205" s="14" t="s">
        <v>32</v>
      </c>
      <c r="AX205" s="14" t="s">
        <v>84</v>
      </c>
      <c r="AY205" s="227" t="s">
        <v>215</v>
      </c>
    </row>
    <row r="206" spans="2:63" s="12" customFormat="1" ht="22.9" customHeight="1">
      <c r="B206" s="177"/>
      <c r="C206" s="178"/>
      <c r="D206" s="179" t="s">
        <v>76</v>
      </c>
      <c r="E206" s="191" t="s">
        <v>261</v>
      </c>
      <c r="F206" s="191" t="s">
        <v>659</v>
      </c>
      <c r="G206" s="178"/>
      <c r="H206" s="178"/>
      <c r="I206" s="181"/>
      <c r="J206" s="192">
        <f>BK206</f>
        <v>0</v>
      </c>
      <c r="K206" s="178"/>
      <c r="L206" s="183"/>
      <c r="M206" s="184"/>
      <c r="N206" s="185"/>
      <c r="O206" s="185"/>
      <c r="P206" s="186">
        <f>SUM(P207:P208)</f>
        <v>0</v>
      </c>
      <c r="Q206" s="185"/>
      <c r="R206" s="186">
        <f>SUM(R207:R208)</f>
        <v>4.6662</v>
      </c>
      <c r="S206" s="185"/>
      <c r="T206" s="187">
        <f>SUM(T207:T208)</f>
        <v>0</v>
      </c>
      <c r="AR206" s="188" t="s">
        <v>84</v>
      </c>
      <c r="AT206" s="189" t="s">
        <v>76</v>
      </c>
      <c r="AU206" s="189" t="s">
        <v>84</v>
      </c>
      <c r="AY206" s="188" t="s">
        <v>215</v>
      </c>
      <c r="BK206" s="190">
        <f>SUM(BK207:BK208)</f>
        <v>0</v>
      </c>
    </row>
    <row r="207" spans="1:65" s="2" customFormat="1" ht="33" customHeight="1">
      <c r="A207" s="35"/>
      <c r="B207" s="36"/>
      <c r="C207" s="193" t="s">
        <v>477</v>
      </c>
      <c r="D207" s="193" t="s">
        <v>217</v>
      </c>
      <c r="E207" s="194" t="s">
        <v>1228</v>
      </c>
      <c r="F207" s="195" t="s">
        <v>1229</v>
      </c>
      <c r="G207" s="196" t="s">
        <v>588</v>
      </c>
      <c r="H207" s="197">
        <v>15</v>
      </c>
      <c r="I207" s="198"/>
      <c r="J207" s="199">
        <f>ROUND(I207*H207,2)</f>
        <v>0</v>
      </c>
      <c r="K207" s="195" t="s">
        <v>231</v>
      </c>
      <c r="L207" s="40"/>
      <c r="M207" s="200" t="s">
        <v>1</v>
      </c>
      <c r="N207" s="201" t="s">
        <v>42</v>
      </c>
      <c r="O207" s="72"/>
      <c r="P207" s="202">
        <f>O207*H207</f>
        <v>0</v>
      </c>
      <c r="Q207" s="202">
        <v>0.31108</v>
      </c>
      <c r="R207" s="202">
        <f>Q207*H207</f>
        <v>4.6662</v>
      </c>
      <c r="S207" s="202">
        <v>0</v>
      </c>
      <c r="T207" s="20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4" t="s">
        <v>222</v>
      </c>
      <c r="AT207" s="204" t="s">
        <v>217</v>
      </c>
      <c r="AU207" s="204" t="s">
        <v>86</v>
      </c>
      <c r="AY207" s="18" t="s">
        <v>215</v>
      </c>
      <c r="BE207" s="205">
        <f>IF(N207="základní",J207,0)</f>
        <v>0</v>
      </c>
      <c r="BF207" s="205">
        <f>IF(N207="snížená",J207,0)</f>
        <v>0</v>
      </c>
      <c r="BG207" s="205">
        <f>IF(N207="zákl. přenesená",J207,0)</f>
        <v>0</v>
      </c>
      <c r="BH207" s="205">
        <f>IF(N207="sníž. přenesená",J207,0)</f>
        <v>0</v>
      </c>
      <c r="BI207" s="205">
        <f>IF(N207="nulová",J207,0)</f>
        <v>0</v>
      </c>
      <c r="BJ207" s="18" t="s">
        <v>84</v>
      </c>
      <c r="BK207" s="205">
        <f>ROUND(I207*H207,2)</f>
        <v>0</v>
      </c>
      <c r="BL207" s="18" t="s">
        <v>222</v>
      </c>
      <c r="BM207" s="204" t="s">
        <v>1230</v>
      </c>
    </row>
    <row r="208" spans="2:51" s="14" customFormat="1" ht="11.25">
      <c r="B208" s="217"/>
      <c r="C208" s="218"/>
      <c r="D208" s="208" t="s">
        <v>224</v>
      </c>
      <c r="E208" s="219" t="s">
        <v>1</v>
      </c>
      <c r="F208" s="220" t="s">
        <v>1343</v>
      </c>
      <c r="G208" s="218"/>
      <c r="H208" s="221">
        <v>15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224</v>
      </c>
      <c r="AU208" s="227" t="s">
        <v>86</v>
      </c>
      <c r="AV208" s="14" t="s">
        <v>86</v>
      </c>
      <c r="AW208" s="14" t="s">
        <v>32</v>
      </c>
      <c r="AX208" s="14" t="s">
        <v>84</v>
      </c>
      <c r="AY208" s="227" t="s">
        <v>215</v>
      </c>
    </row>
    <row r="209" spans="2:63" s="12" customFormat="1" ht="22.9" customHeight="1">
      <c r="B209" s="177"/>
      <c r="C209" s="178"/>
      <c r="D209" s="179" t="s">
        <v>76</v>
      </c>
      <c r="E209" s="191" t="s">
        <v>265</v>
      </c>
      <c r="F209" s="191" t="s">
        <v>1232</v>
      </c>
      <c r="G209" s="178"/>
      <c r="H209" s="178"/>
      <c r="I209" s="181"/>
      <c r="J209" s="192">
        <f>BK209</f>
        <v>0</v>
      </c>
      <c r="K209" s="178"/>
      <c r="L209" s="183"/>
      <c r="M209" s="184"/>
      <c r="N209" s="185"/>
      <c r="O209" s="185"/>
      <c r="P209" s="186">
        <f>SUM(P210:P217)</f>
        <v>0</v>
      </c>
      <c r="Q209" s="185"/>
      <c r="R209" s="186">
        <f>SUM(R210:R217)</f>
        <v>9.6838048</v>
      </c>
      <c r="S209" s="185"/>
      <c r="T209" s="187">
        <f>SUM(T210:T217)</f>
        <v>0</v>
      </c>
      <c r="AR209" s="188" t="s">
        <v>84</v>
      </c>
      <c r="AT209" s="189" t="s">
        <v>76</v>
      </c>
      <c r="AU209" s="189" t="s">
        <v>84</v>
      </c>
      <c r="AY209" s="188" t="s">
        <v>215</v>
      </c>
      <c r="BK209" s="190">
        <f>SUM(BK210:BK217)</f>
        <v>0</v>
      </c>
    </row>
    <row r="210" spans="1:65" s="2" customFormat="1" ht="33" customHeight="1">
      <c r="A210" s="35"/>
      <c r="B210" s="36"/>
      <c r="C210" s="193" t="s">
        <v>481</v>
      </c>
      <c r="D210" s="193" t="s">
        <v>217</v>
      </c>
      <c r="E210" s="194" t="s">
        <v>1265</v>
      </c>
      <c r="F210" s="195" t="s">
        <v>1266</v>
      </c>
      <c r="G210" s="196" t="s">
        <v>220</v>
      </c>
      <c r="H210" s="197">
        <v>34.3</v>
      </c>
      <c r="I210" s="198"/>
      <c r="J210" s="199">
        <f>ROUND(I210*H210,2)</f>
        <v>0</v>
      </c>
      <c r="K210" s="195" t="s">
        <v>231</v>
      </c>
      <c r="L210" s="40"/>
      <c r="M210" s="200" t="s">
        <v>1</v>
      </c>
      <c r="N210" s="201" t="s">
        <v>42</v>
      </c>
      <c r="O210" s="72"/>
      <c r="P210" s="202">
        <f>O210*H210</f>
        <v>0</v>
      </c>
      <c r="Q210" s="202">
        <v>0.1554</v>
      </c>
      <c r="R210" s="202">
        <f>Q210*H210</f>
        <v>5.33022</v>
      </c>
      <c r="S210" s="202">
        <v>0</v>
      </c>
      <c r="T210" s="20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4" t="s">
        <v>222</v>
      </c>
      <c r="AT210" s="204" t="s">
        <v>217</v>
      </c>
      <c r="AU210" s="204" t="s">
        <v>86</v>
      </c>
      <c r="AY210" s="18" t="s">
        <v>215</v>
      </c>
      <c r="BE210" s="205">
        <f>IF(N210="základní",J210,0)</f>
        <v>0</v>
      </c>
      <c r="BF210" s="205">
        <f>IF(N210="snížená",J210,0)</f>
        <v>0</v>
      </c>
      <c r="BG210" s="205">
        <f>IF(N210="zákl. přenesená",J210,0)</f>
        <v>0</v>
      </c>
      <c r="BH210" s="205">
        <f>IF(N210="sníž. přenesená",J210,0)</f>
        <v>0</v>
      </c>
      <c r="BI210" s="205">
        <f>IF(N210="nulová",J210,0)</f>
        <v>0</v>
      </c>
      <c r="BJ210" s="18" t="s">
        <v>84</v>
      </c>
      <c r="BK210" s="205">
        <f>ROUND(I210*H210,2)</f>
        <v>0</v>
      </c>
      <c r="BL210" s="18" t="s">
        <v>222</v>
      </c>
      <c r="BM210" s="204" t="s">
        <v>1267</v>
      </c>
    </row>
    <row r="211" spans="2:51" s="14" customFormat="1" ht="11.25">
      <c r="B211" s="217"/>
      <c r="C211" s="218"/>
      <c r="D211" s="208" t="s">
        <v>224</v>
      </c>
      <c r="E211" s="219" t="s">
        <v>1</v>
      </c>
      <c r="F211" s="220" t="s">
        <v>1344</v>
      </c>
      <c r="G211" s="218"/>
      <c r="H211" s="221">
        <v>34.3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224</v>
      </c>
      <c r="AU211" s="227" t="s">
        <v>86</v>
      </c>
      <c r="AV211" s="14" t="s">
        <v>86</v>
      </c>
      <c r="AW211" s="14" t="s">
        <v>32</v>
      </c>
      <c r="AX211" s="14" t="s">
        <v>84</v>
      </c>
      <c r="AY211" s="227" t="s">
        <v>215</v>
      </c>
    </row>
    <row r="212" spans="1:65" s="2" customFormat="1" ht="16.5" customHeight="1">
      <c r="A212" s="35"/>
      <c r="B212" s="36"/>
      <c r="C212" s="250" t="s">
        <v>489</v>
      </c>
      <c r="D212" s="250" t="s">
        <v>527</v>
      </c>
      <c r="E212" s="251" t="s">
        <v>1269</v>
      </c>
      <c r="F212" s="252" t="s">
        <v>1270</v>
      </c>
      <c r="G212" s="253" t="s">
        <v>220</v>
      </c>
      <c r="H212" s="254">
        <v>29.997</v>
      </c>
      <c r="I212" s="255"/>
      <c r="J212" s="256">
        <f>ROUND(I212*H212,2)</f>
        <v>0</v>
      </c>
      <c r="K212" s="252" t="s">
        <v>231</v>
      </c>
      <c r="L212" s="257"/>
      <c r="M212" s="258" t="s">
        <v>1</v>
      </c>
      <c r="N212" s="259" t="s">
        <v>42</v>
      </c>
      <c r="O212" s="72"/>
      <c r="P212" s="202">
        <f>O212*H212</f>
        <v>0</v>
      </c>
      <c r="Q212" s="202">
        <v>0.085</v>
      </c>
      <c r="R212" s="202">
        <f>Q212*H212</f>
        <v>2.549745</v>
      </c>
      <c r="S212" s="202">
        <v>0</v>
      </c>
      <c r="T212" s="20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4" t="s">
        <v>261</v>
      </c>
      <c r="AT212" s="204" t="s">
        <v>527</v>
      </c>
      <c r="AU212" s="204" t="s">
        <v>86</v>
      </c>
      <c r="AY212" s="18" t="s">
        <v>215</v>
      </c>
      <c r="BE212" s="205">
        <f>IF(N212="základní",J212,0)</f>
        <v>0</v>
      </c>
      <c r="BF212" s="205">
        <f>IF(N212="snížená",J212,0)</f>
        <v>0</v>
      </c>
      <c r="BG212" s="205">
        <f>IF(N212="zákl. přenesená",J212,0)</f>
        <v>0</v>
      </c>
      <c r="BH212" s="205">
        <f>IF(N212="sníž. přenesená",J212,0)</f>
        <v>0</v>
      </c>
      <c r="BI212" s="205">
        <f>IF(N212="nulová",J212,0)</f>
        <v>0</v>
      </c>
      <c r="BJ212" s="18" t="s">
        <v>84</v>
      </c>
      <c r="BK212" s="205">
        <f>ROUND(I212*H212,2)</f>
        <v>0</v>
      </c>
      <c r="BL212" s="18" t="s">
        <v>222</v>
      </c>
      <c r="BM212" s="204" t="s">
        <v>1271</v>
      </c>
    </row>
    <row r="213" spans="2:51" s="14" customFormat="1" ht="11.25">
      <c r="B213" s="217"/>
      <c r="C213" s="218"/>
      <c r="D213" s="208" t="s">
        <v>224</v>
      </c>
      <c r="E213" s="218"/>
      <c r="F213" s="220" t="s">
        <v>1345</v>
      </c>
      <c r="G213" s="218"/>
      <c r="H213" s="221">
        <v>29.997</v>
      </c>
      <c r="I213" s="222"/>
      <c r="J213" s="218"/>
      <c r="K213" s="218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224</v>
      </c>
      <c r="AU213" s="227" t="s">
        <v>86</v>
      </c>
      <c r="AV213" s="14" t="s">
        <v>86</v>
      </c>
      <c r="AW213" s="14" t="s">
        <v>4</v>
      </c>
      <c r="AX213" s="14" t="s">
        <v>84</v>
      </c>
      <c r="AY213" s="227" t="s">
        <v>215</v>
      </c>
    </row>
    <row r="214" spans="1:65" s="2" customFormat="1" ht="24.2" customHeight="1">
      <c r="A214" s="35"/>
      <c r="B214" s="36"/>
      <c r="C214" s="250" t="s">
        <v>494</v>
      </c>
      <c r="D214" s="250" t="s">
        <v>527</v>
      </c>
      <c r="E214" s="251" t="s">
        <v>1273</v>
      </c>
      <c r="F214" s="252" t="s">
        <v>1274</v>
      </c>
      <c r="G214" s="253" t="s">
        <v>220</v>
      </c>
      <c r="H214" s="254">
        <v>4.646</v>
      </c>
      <c r="I214" s="255"/>
      <c r="J214" s="256">
        <f>ROUND(I214*H214,2)</f>
        <v>0</v>
      </c>
      <c r="K214" s="252" t="s">
        <v>231</v>
      </c>
      <c r="L214" s="257"/>
      <c r="M214" s="258" t="s">
        <v>1</v>
      </c>
      <c r="N214" s="259" t="s">
        <v>42</v>
      </c>
      <c r="O214" s="72"/>
      <c r="P214" s="202">
        <f>O214*H214</f>
        <v>0</v>
      </c>
      <c r="Q214" s="202">
        <v>0.0483</v>
      </c>
      <c r="R214" s="202">
        <f>Q214*H214</f>
        <v>0.2244018</v>
      </c>
      <c r="S214" s="202">
        <v>0</v>
      </c>
      <c r="T214" s="20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4" t="s">
        <v>261</v>
      </c>
      <c r="AT214" s="204" t="s">
        <v>527</v>
      </c>
      <c r="AU214" s="204" t="s">
        <v>86</v>
      </c>
      <c r="AY214" s="18" t="s">
        <v>215</v>
      </c>
      <c r="BE214" s="205">
        <f>IF(N214="základní",J214,0)</f>
        <v>0</v>
      </c>
      <c r="BF214" s="205">
        <f>IF(N214="snížená",J214,0)</f>
        <v>0</v>
      </c>
      <c r="BG214" s="205">
        <f>IF(N214="zákl. přenesená",J214,0)</f>
        <v>0</v>
      </c>
      <c r="BH214" s="205">
        <f>IF(N214="sníž. přenesená",J214,0)</f>
        <v>0</v>
      </c>
      <c r="BI214" s="205">
        <f>IF(N214="nulová",J214,0)</f>
        <v>0</v>
      </c>
      <c r="BJ214" s="18" t="s">
        <v>84</v>
      </c>
      <c r="BK214" s="205">
        <f>ROUND(I214*H214,2)</f>
        <v>0</v>
      </c>
      <c r="BL214" s="18" t="s">
        <v>222</v>
      </c>
      <c r="BM214" s="204" t="s">
        <v>1275</v>
      </c>
    </row>
    <row r="215" spans="2:51" s="14" customFormat="1" ht="11.25">
      <c r="B215" s="217"/>
      <c r="C215" s="218"/>
      <c r="D215" s="208" t="s">
        <v>224</v>
      </c>
      <c r="E215" s="218"/>
      <c r="F215" s="220" t="s">
        <v>1346</v>
      </c>
      <c r="G215" s="218"/>
      <c r="H215" s="221">
        <v>4.646</v>
      </c>
      <c r="I215" s="222"/>
      <c r="J215" s="218"/>
      <c r="K215" s="218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224</v>
      </c>
      <c r="AU215" s="227" t="s">
        <v>86</v>
      </c>
      <c r="AV215" s="14" t="s">
        <v>86</v>
      </c>
      <c r="AW215" s="14" t="s">
        <v>4</v>
      </c>
      <c r="AX215" s="14" t="s">
        <v>84</v>
      </c>
      <c r="AY215" s="227" t="s">
        <v>215</v>
      </c>
    </row>
    <row r="216" spans="1:65" s="2" customFormat="1" ht="24.2" customHeight="1">
      <c r="A216" s="35"/>
      <c r="B216" s="36"/>
      <c r="C216" s="193" t="s">
        <v>498</v>
      </c>
      <c r="D216" s="193" t="s">
        <v>217</v>
      </c>
      <c r="E216" s="194" t="s">
        <v>1285</v>
      </c>
      <c r="F216" s="195" t="s">
        <v>1286</v>
      </c>
      <c r="G216" s="196" t="s">
        <v>365</v>
      </c>
      <c r="H216" s="197">
        <v>0.7</v>
      </c>
      <c r="I216" s="198"/>
      <c r="J216" s="199">
        <f>ROUND(I216*H216,2)</f>
        <v>0</v>
      </c>
      <c r="K216" s="195" t="s">
        <v>231</v>
      </c>
      <c r="L216" s="40"/>
      <c r="M216" s="200" t="s">
        <v>1</v>
      </c>
      <c r="N216" s="201" t="s">
        <v>42</v>
      </c>
      <c r="O216" s="72"/>
      <c r="P216" s="202">
        <f>O216*H216</f>
        <v>0</v>
      </c>
      <c r="Q216" s="202">
        <v>2.25634</v>
      </c>
      <c r="R216" s="202">
        <f>Q216*H216</f>
        <v>1.5794379999999997</v>
      </c>
      <c r="S216" s="202">
        <v>0</v>
      </c>
      <c r="T216" s="20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4" t="s">
        <v>222</v>
      </c>
      <c r="AT216" s="204" t="s">
        <v>217</v>
      </c>
      <c r="AU216" s="204" t="s">
        <v>86</v>
      </c>
      <c r="AY216" s="18" t="s">
        <v>215</v>
      </c>
      <c r="BE216" s="205">
        <f>IF(N216="základní",J216,0)</f>
        <v>0</v>
      </c>
      <c r="BF216" s="205">
        <f>IF(N216="snížená",J216,0)</f>
        <v>0</v>
      </c>
      <c r="BG216" s="205">
        <f>IF(N216="zákl. přenesená",J216,0)</f>
        <v>0</v>
      </c>
      <c r="BH216" s="205">
        <f>IF(N216="sníž. přenesená",J216,0)</f>
        <v>0</v>
      </c>
      <c r="BI216" s="205">
        <f>IF(N216="nulová",J216,0)</f>
        <v>0</v>
      </c>
      <c r="BJ216" s="18" t="s">
        <v>84</v>
      </c>
      <c r="BK216" s="205">
        <f>ROUND(I216*H216,2)</f>
        <v>0</v>
      </c>
      <c r="BL216" s="18" t="s">
        <v>222</v>
      </c>
      <c r="BM216" s="204" t="s">
        <v>1287</v>
      </c>
    </row>
    <row r="217" spans="2:51" s="14" customFormat="1" ht="11.25">
      <c r="B217" s="217"/>
      <c r="C217" s="218"/>
      <c r="D217" s="208" t="s">
        <v>224</v>
      </c>
      <c r="E217" s="219" t="s">
        <v>1</v>
      </c>
      <c r="F217" s="220" t="s">
        <v>1347</v>
      </c>
      <c r="G217" s="218"/>
      <c r="H217" s="221">
        <v>0.7</v>
      </c>
      <c r="I217" s="222"/>
      <c r="J217" s="218"/>
      <c r="K217" s="218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224</v>
      </c>
      <c r="AU217" s="227" t="s">
        <v>86</v>
      </c>
      <c r="AV217" s="14" t="s">
        <v>86</v>
      </c>
      <c r="AW217" s="14" t="s">
        <v>32</v>
      </c>
      <c r="AX217" s="14" t="s">
        <v>84</v>
      </c>
      <c r="AY217" s="227" t="s">
        <v>215</v>
      </c>
    </row>
    <row r="218" spans="2:63" s="12" customFormat="1" ht="22.9" customHeight="1">
      <c r="B218" s="177"/>
      <c r="C218" s="178"/>
      <c r="D218" s="179" t="s">
        <v>76</v>
      </c>
      <c r="E218" s="191" t="s">
        <v>941</v>
      </c>
      <c r="F218" s="191" t="s">
        <v>942</v>
      </c>
      <c r="G218" s="178"/>
      <c r="H218" s="178"/>
      <c r="I218" s="181"/>
      <c r="J218" s="192">
        <f>BK218</f>
        <v>0</v>
      </c>
      <c r="K218" s="178"/>
      <c r="L218" s="183"/>
      <c r="M218" s="184"/>
      <c r="N218" s="185"/>
      <c r="O218" s="185"/>
      <c r="P218" s="186">
        <f>P219</f>
        <v>0</v>
      </c>
      <c r="Q218" s="185"/>
      <c r="R218" s="186">
        <f>R219</f>
        <v>0</v>
      </c>
      <c r="S218" s="185"/>
      <c r="T218" s="187">
        <f>T219</f>
        <v>0</v>
      </c>
      <c r="AR218" s="188" t="s">
        <v>84</v>
      </c>
      <c r="AT218" s="189" t="s">
        <v>76</v>
      </c>
      <c r="AU218" s="189" t="s">
        <v>84</v>
      </c>
      <c r="AY218" s="188" t="s">
        <v>215</v>
      </c>
      <c r="BK218" s="190">
        <f>BK219</f>
        <v>0</v>
      </c>
    </row>
    <row r="219" spans="1:65" s="2" customFormat="1" ht="24.2" customHeight="1">
      <c r="A219" s="35"/>
      <c r="B219" s="36"/>
      <c r="C219" s="193" t="s">
        <v>526</v>
      </c>
      <c r="D219" s="193" t="s">
        <v>217</v>
      </c>
      <c r="E219" s="194" t="s">
        <v>1348</v>
      </c>
      <c r="F219" s="195" t="s">
        <v>1349</v>
      </c>
      <c r="G219" s="196" t="s">
        <v>272</v>
      </c>
      <c r="H219" s="197">
        <v>167.157</v>
      </c>
      <c r="I219" s="198"/>
      <c r="J219" s="199">
        <f>ROUND(I219*H219,2)</f>
        <v>0</v>
      </c>
      <c r="K219" s="195" t="s">
        <v>231</v>
      </c>
      <c r="L219" s="40"/>
      <c r="M219" s="263" t="s">
        <v>1</v>
      </c>
      <c r="N219" s="264" t="s">
        <v>42</v>
      </c>
      <c r="O219" s="265"/>
      <c r="P219" s="266">
        <f>O219*H219</f>
        <v>0</v>
      </c>
      <c r="Q219" s="266">
        <v>0</v>
      </c>
      <c r="R219" s="266">
        <f>Q219*H219</f>
        <v>0</v>
      </c>
      <c r="S219" s="266">
        <v>0</v>
      </c>
      <c r="T219" s="26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4" t="s">
        <v>222</v>
      </c>
      <c r="AT219" s="204" t="s">
        <v>217</v>
      </c>
      <c r="AU219" s="204" t="s">
        <v>86</v>
      </c>
      <c r="AY219" s="18" t="s">
        <v>215</v>
      </c>
      <c r="BE219" s="205">
        <f>IF(N219="základní",J219,0)</f>
        <v>0</v>
      </c>
      <c r="BF219" s="205">
        <f>IF(N219="snížená",J219,0)</f>
        <v>0</v>
      </c>
      <c r="BG219" s="205">
        <f>IF(N219="zákl. přenesená",J219,0)</f>
        <v>0</v>
      </c>
      <c r="BH219" s="205">
        <f>IF(N219="sníž. přenesená",J219,0)</f>
        <v>0</v>
      </c>
      <c r="BI219" s="205">
        <f>IF(N219="nulová",J219,0)</f>
        <v>0</v>
      </c>
      <c r="BJ219" s="18" t="s">
        <v>84</v>
      </c>
      <c r="BK219" s="205">
        <f>ROUND(I219*H219,2)</f>
        <v>0</v>
      </c>
      <c r="BL219" s="18" t="s">
        <v>222</v>
      </c>
      <c r="BM219" s="204" t="s">
        <v>1291</v>
      </c>
    </row>
    <row r="220" spans="1:31" s="2" customFormat="1" ht="6.95" customHeight="1">
      <c r="A220" s="35"/>
      <c r="B220" s="55"/>
      <c r="C220" s="56"/>
      <c r="D220" s="56"/>
      <c r="E220" s="56"/>
      <c r="F220" s="56"/>
      <c r="G220" s="56"/>
      <c r="H220" s="56"/>
      <c r="I220" s="56"/>
      <c r="J220" s="56"/>
      <c r="K220" s="56"/>
      <c r="L220" s="40"/>
      <c r="M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</row>
  </sheetData>
  <sheetProtection algorithmName="SHA-512" hashValue="qXvbH5uN4Wt9brt/zWV6qA2mmVaJnfNnaZiUekk/ysnuaL/RDTpGCRReIm0KWQ2w6I9L6EJmqFMPcH0dkWPs6g==" saltValue="QHUphaIqgokdqlSPKp48I76KNUP0KwG87ZMZTnlyVeeOWhW903ATXjQMWguLC01h6+AlQP2dsTf7/wiLQyMshQ==" spinCount="100000" sheet="1" objects="1" scenarios="1" formatColumns="0" formatRows="0" autoFilter="0"/>
  <autoFilter ref="C130:K219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portrait" paperSize="9" scale="78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BM2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107</v>
      </c>
      <c r="AZ2" s="116" t="s">
        <v>957</v>
      </c>
      <c r="BA2" s="116" t="s">
        <v>1</v>
      </c>
      <c r="BB2" s="116" t="s">
        <v>1</v>
      </c>
      <c r="BC2" s="116" t="s">
        <v>1350</v>
      </c>
      <c r="BD2" s="116" t="s">
        <v>86</v>
      </c>
    </row>
    <row r="3" spans="2:5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86</v>
      </c>
      <c r="AZ3" s="116" t="s">
        <v>959</v>
      </c>
      <c r="BA3" s="116" t="s">
        <v>1</v>
      </c>
      <c r="BB3" s="116" t="s">
        <v>1</v>
      </c>
      <c r="BC3" s="116" t="s">
        <v>1351</v>
      </c>
      <c r="BD3" s="116" t="s">
        <v>86</v>
      </c>
    </row>
    <row r="4" spans="2:56" s="1" customFormat="1" ht="24.95" customHeight="1">
      <c r="B4" s="21"/>
      <c r="D4" s="119" t="s">
        <v>136</v>
      </c>
      <c r="L4" s="21"/>
      <c r="M4" s="120" t="s">
        <v>10</v>
      </c>
      <c r="AT4" s="18" t="s">
        <v>4</v>
      </c>
      <c r="AZ4" s="116" t="s">
        <v>961</v>
      </c>
      <c r="BA4" s="116" t="s">
        <v>1</v>
      </c>
      <c r="BB4" s="116" t="s">
        <v>1</v>
      </c>
      <c r="BC4" s="116" t="s">
        <v>1352</v>
      </c>
      <c r="BD4" s="116" t="s">
        <v>86</v>
      </c>
    </row>
    <row r="5" spans="2:56" s="1" customFormat="1" ht="6.95" customHeight="1">
      <c r="B5" s="21"/>
      <c r="L5" s="21"/>
      <c r="AZ5" s="116" t="s">
        <v>162</v>
      </c>
      <c r="BA5" s="116" t="s">
        <v>1</v>
      </c>
      <c r="BB5" s="116" t="s">
        <v>1</v>
      </c>
      <c r="BC5" s="116" t="s">
        <v>1353</v>
      </c>
      <c r="BD5" s="116" t="s">
        <v>86</v>
      </c>
    </row>
    <row r="6" spans="2:56" s="1" customFormat="1" ht="12" customHeight="1">
      <c r="B6" s="21"/>
      <c r="D6" s="121" t="s">
        <v>16</v>
      </c>
      <c r="L6" s="21"/>
      <c r="AZ6" s="116" t="s">
        <v>964</v>
      </c>
      <c r="BA6" s="116" t="s">
        <v>1</v>
      </c>
      <c r="BB6" s="116" t="s">
        <v>1</v>
      </c>
      <c r="BC6" s="116" t="s">
        <v>1354</v>
      </c>
      <c r="BD6" s="116" t="s">
        <v>86</v>
      </c>
    </row>
    <row r="7" spans="2:12" s="1" customFormat="1" ht="16.5" customHeight="1">
      <c r="B7" s="21"/>
      <c r="E7" s="318" t="str">
        <f>'Rekapitulace stavby'!K6</f>
        <v>BRNO, ZELNÁ - SPLAŠKOVÁ KANALIZACE</v>
      </c>
      <c r="F7" s="319"/>
      <c r="G7" s="319"/>
      <c r="H7" s="319"/>
      <c r="L7" s="21"/>
    </row>
    <row r="8" spans="2:12" ht="12.75">
      <c r="B8" s="21"/>
      <c r="D8" s="121" t="s">
        <v>145</v>
      </c>
      <c r="L8" s="21"/>
    </row>
    <row r="9" spans="2:12" s="1" customFormat="1" ht="16.5" customHeight="1">
      <c r="B9" s="21"/>
      <c r="E9" s="318" t="s">
        <v>148</v>
      </c>
      <c r="F9" s="299"/>
      <c r="G9" s="299"/>
      <c r="H9" s="299"/>
      <c r="L9" s="21"/>
    </row>
    <row r="10" spans="2:12" s="1" customFormat="1" ht="12" customHeight="1">
      <c r="B10" s="21"/>
      <c r="D10" s="121" t="s">
        <v>151</v>
      </c>
      <c r="L10" s="21"/>
    </row>
    <row r="11" spans="1:31" s="2" customFormat="1" ht="16.5" customHeight="1">
      <c r="A11" s="35"/>
      <c r="B11" s="40"/>
      <c r="C11" s="35"/>
      <c r="D11" s="35"/>
      <c r="E11" s="320" t="s">
        <v>154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1" t="s">
        <v>157</v>
      </c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>
      <c r="A13" s="35"/>
      <c r="B13" s="40"/>
      <c r="C13" s="35"/>
      <c r="D13" s="35"/>
      <c r="E13" s="322" t="s">
        <v>1355</v>
      </c>
      <c r="F13" s="321"/>
      <c r="G13" s="321"/>
      <c r="H13" s="321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1.25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21" t="s">
        <v>18</v>
      </c>
      <c r="E15" s="35"/>
      <c r="F15" s="110" t="s">
        <v>100</v>
      </c>
      <c r="G15" s="35"/>
      <c r="H15" s="35"/>
      <c r="I15" s="121" t="s">
        <v>19</v>
      </c>
      <c r="J15" s="110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1" t="s">
        <v>20</v>
      </c>
      <c r="E16" s="35"/>
      <c r="F16" s="110" t="s">
        <v>21</v>
      </c>
      <c r="G16" s="35"/>
      <c r="H16" s="35"/>
      <c r="I16" s="121" t="s">
        <v>22</v>
      </c>
      <c r="J16" s="123" t="str">
        <f>'Rekapitulace stavby'!AN8</f>
        <v>24. 4. 2020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21" t="s">
        <v>24</v>
      </c>
      <c r="E18" s="35"/>
      <c r="F18" s="35"/>
      <c r="G18" s="35"/>
      <c r="H18" s="35"/>
      <c r="I18" s="121" t="s">
        <v>25</v>
      </c>
      <c r="J18" s="110" t="s">
        <v>1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10" t="s">
        <v>26</v>
      </c>
      <c r="F19" s="35"/>
      <c r="G19" s="35"/>
      <c r="H19" s="35"/>
      <c r="I19" s="121" t="s">
        <v>27</v>
      </c>
      <c r="J19" s="110" t="s">
        <v>1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21" t="s">
        <v>28</v>
      </c>
      <c r="E21" s="35"/>
      <c r="F21" s="35"/>
      <c r="G21" s="35"/>
      <c r="H21" s="35"/>
      <c r="I21" s="121" t="s">
        <v>25</v>
      </c>
      <c r="J21" s="31" t="str">
        <f>'Rekapitulace stavby'!AN13</f>
        <v>Vyplň údaj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323" t="str">
        <f>'Rekapitulace stavby'!E14</f>
        <v>Vyplň údaj</v>
      </c>
      <c r="F22" s="324"/>
      <c r="G22" s="324"/>
      <c r="H22" s="324"/>
      <c r="I22" s="121" t="s">
        <v>27</v>
      </c>
      <c r="J22" s="31" t="str">
        <f>'Rekapitulace stavby'!AN14</f>
        <v>Vyplň údaj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21" t="s">
        <v>30</v>
      </c>
      <c r="E24" s="35"/>
      <c r="F24" s="35"/>
      <c r="G24" s="35"/>
      <c r="H24" s="35"/>
      <c r="I24" s="121" t="s">
        <v>25</v>
      </c>
      <c r="J24" s="110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>
      <c r="A25" s="35"/>
      <c r="B25" s="40"/>
      <c r="C25" s="35"/>
      <c r="D25" s="35"/>
      <c r="E25" s="110" t="s">
        <v>31</v>
      </c>
      <c r="F25" s="35"/>
      <c r="G25" s="35"/>
      <c r="H25" s="35"/>
      <c r="I25" s="121" t="s">
        <v>27</v>
      </c>
      <c r="J25" s="110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>
      <c r="A27" s="35"/>
      <c r="B27" s="40"/>
      <c r="C27" s="35"/>
      <c r="D27" s="121" t="s">
        <v>33</v>
      </c>
      <c r="E27" s="35"/>
      <c r="F27" s="35"/>
      <c r="G27" s="35"/>
      <c r="H27" s="35"/>
      <c r="I27" s="121" t="s">
        <v>25</v>
      </c>
      <c r="J27" s="110" t="s">
        <v>1</v>
      </c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>
      <c r="A28" s="35"/>
      <c r="B28" s="40"/>
      <c r="C28" s="35"/>
      <c r="D28" s="35"/>
      <c r="E28" s="110" t="s">
        <v>967</v>
      </c>
      <c r="F28" s="35"/>
      <c r="G28" s="35"/>
      <c r="H28" s="35"/>
      <c r="I28" s="121" t="s">
        <v>27</v>
      </c>
      <c r="J28" s="110" t="s">
        <v>1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35"/>
      <c r="E29" s="35"/>
      <c r="F29" s="35"/>
      <c r="G29" s="35"/>
      <c r="H29" s="35"/>
      <c r="I29" s="35"/>
      <c r="J29" s="35"/>
      <c r="K29" s="3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>
      <c r="A31" s="124"/>
      <c r="B31" s="125"/>
      <c r="C31" s="124"/>
      <c r="D31" s="124"/>
      <c r="E31" s="325" t="s">
        <v>1</v>
      </c>
      <c r="F31" s="325"/>
      <c r="G31" s="325"/>
      <c r="H31" s="325"/>
      <c r="I31" s="124"/>
      <c r="J31" s="124"/>
      <c r="K31" s="124"/>
      <c r="L31" s="126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</row>
    <row r="32" spans="1:31" s="2" customFormat="1" ht="6.95" customHeight="1">
      <c r="A32" s="35"/>
      <c r="B32" s="40"/>
      <c r="C32" s="35"/>
      <c r="D32" s="35"/>
      <c r="E32" s="35"/>
      <c r="F32" s="35"/>
      <c r="G32" s="35"/>
      <c r="H32" s="35"/>
      <c r="I32" s="35"/>
      <c r="J32" s="35"/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7"/>
      <c r="E33" s="127"/>
      <c r="F33" s="127"/>
      <c r="G33" s="127"/>
      <c r="H33" s="127"/>
      <c r="I33" s="127"/>
      <c r="J33" s="127"/>
      <c r="K33" s="127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40"/>
      <c r="C34" s="35"/>
      <c r="D34" s="128" t="s">
        <v>37</v>
      </c>
      <c r="E34" s="35"/>
      <c r="F34" s="35"/>
      <c r="G34" s="35"/>
      <c r="H34" s="35"/>
      <c r="I34" s="35"/>
      <c r="J34" s="129">
        <f>ROUND(J131,2)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>
      <c r="A35" s="35"/>
      <c r="B35" s="40"/>
      <c r="C35" s="35"/>
      <c r="D35" s="127"/>
      <c r="E35" s="127"/>
      <c r="F35" s="127"/>
      <c r="G35" s="127"/>
      <c r="H35" s="127"/>
      <c r="I35" s="127"/>
      <c r="J35" s="127"/>
      <c r="K35" s="127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35"/>
      <c r="F36" s="130" t="s">
        <v>39</v>
      </c>
      <c r="G36" s="35"/>
      <c r="H36" s="35"/>
      <c r="I36" s="130" t="s">
        <v>38</v>
      </c>
      <c r="J36" s="130" t="s">
        <v>40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40"/>
      <c r="C37" s="35"/>
      <c r="D37" s="122" t="s">
        <v>41</v>
      </c>
      <c r="E37" s="121" t="s">
        <v>42</v>
      </c>
      <c r="F37" s="131">
        <f>ROUND((SUM(BE131:BE283)),2)</f>
        <v>0</v>
      </c>
      <c r="G37" s="35"/>
      <c r="H37" s="35"/>
      <c r="I37" s="132">
        <v>0.21</v>
      </c>
      <c r="J37" s="131">
        <f>ROUND(((SUM(BE131:BE283))*I37),2)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40"/>
      <c r="C38" s="35"/>
      <c r="D38" s="35"/>
      <c r="E38" s="121" t="s">
        <v>43</v>
      </c>
      <c r="F38" s="131">
        <f>ROUND((SUM(BF131:BF283)),2)</f>
        <v>0</v>
      </c>
      <c r="G38" s="35"/>
      <c r="H38" s="35"/>
      <c r="I38" s="132">
        <v>0.1</v>
      </c>
      <c r="J38" s="131">
        <f>ROUND(((SUM(BF131:BF283))*I38),2)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1" t="s">
        <v>44</v>
      </c>
      <c r="F39" s="131">
        <f>ROUND((SUM(BG131:BG283)),2)</f>
        <v>0</v>
      </c>
      <c r="G39" s="35"/>
      <c r="H39" s="35"/>
      <c r="I39" s="132">
        <v>0.21</v>
      </c>
      <c r="J39" s="131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21" t="s">
        <v>45</v>
      </c>
      <c r="F40" s="131">
        <f>ROUND((SUM(BH131:BH283)),2)</f>
        <v>0</v>
      </c>
      <c r="G40" s="35"/>
      <c r="H40" s="35"/>
      <c r="I40" s="132">
        <v>0.1</v>
      </c>
      <c r="J40" s="131">
        <f>0</f>
        <v>0</v>
      </c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21" t="s">
        <v>46</v>
      </c>
      <c r="F41" s="131">
        <f>ROUND((SUM(BI131:BI283)),2)</f>
        <v>0</v>
      </c>
      <c r="G41" s="35"/>
      <c r="H41" s="35"/>
      <c r="I41" s="132">
        <v>0</v>
      </c>
      <c r="J41" s="131">
        <f>0</f>
        <v>0</v>
      </c>
      <c r="K41" s="35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40"/>
      <c r="C43" s="133"/>
      <c r="D43" s="134" t="s">
        <v>47</v>
      </c>
      <c r="E43" s="135"/>
      <c r="F43" s="135"/>
      <c r="G43" s="136" t="s">
        <v>48</v>
      </c>
      <c r="H43" s="137" t="s">
        <v>49</v>
      </c>
      <c r="I43" s="135"/>
      <c r="J43" s="138">
        <f>SUM(J34:J41)</f>
        <v>0</v>
      </c>
      <c r="K43" s="139"/>
      <c r="L43" s="5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>
      <c r="A44" s="35"/>
      <c r="B44" s="40"/>
      <c r="C44" s="35"/>
      <c r="D44" s="35"/>
      <c r="E44" s="35"/>
      <c r="F44" s="35"/>
      <c r="G44" s="35"/>
      <c r="H44" s="35"/>
      <c r="I44" s="35"/>
      <c r="J44" s="35"/>
      <c r="K44" s="35"/>
      <c r="L44" s="5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187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6" t="str">
        <f>E7</f>
        <v>BRNO, ZELNÁ - SPLAŠKOVÁ KANALIZACE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145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326" t="s">
        <v>148</v>
      </c>
      <c r="F87" s="284"/>
      <c r="G87" s="284"/>
      <c r="H87" s="284"/>
      <c r="I87" s="23"/>
      <c r="J87" s="23"/>
      <c r="K87" s="23"/>
      <c r="L87" s="21"/>
    </row>
    <row r="88" spans="2:12" s="1" customFormat="1" ht="12" customHeight="1">
      <c r="B88" s="22"/>
      <c r="C88" s="30" t="s">
        <v>151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5"/>
      <c r="B89" s="36"/>
      <c r="C89" s="37"/>
      <c r="D89" s="37"/>
      <c r="E89" s="328" t="s">
        <v>154</v>
      </c>
      <c r="F89" s="329"/>
      <c r="G89" s="329"/>
      <c r="H89" s="329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157</v>
      </c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277" t="str">
        <f>E13</f>
        <v>SO 310.4 - zapravení vozovky ul. V Polích</v>
      </c>
      <c r="F91" s="329"/>
      <c r="G91" s="329"/>
      <c r="H91" s="329"/>
      <c r="I91" s="37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20</v>
      </c>
      <c r="D93" s="37"/>
      <c r="E93" s="37"/>
      <c r="F93" s="28" t="str">
        <f>F16</f>
        <v>Brno</v>
      </c>
      <c r="G93" s="37"/>
      <c r="H93" s="37"/>
      <c r="I93" s="30" t="s">
        <v>22</v>
      </c>
      <c r="J93" s="67" t="str">
        <f>IF(J16="","",J16)</f>
        <v>24. 4. 2020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5.2" customHeight="1">
      <c r="A95" s="35"/>
      <c r="B95" s="36"/>
      <c r="C95" s="30" t="s">
        <v>24</v>
      </c>
      <c r="D95" s="37"/>
      <c r="E95" s="37"/>
      <c r="F95" s="28" t="str">
        <f>E19</f>
        <v>Statutární město Brno</v>
      </c>
      <c r="G95" s="37"/>
      <c r="H95" s="37"/>
      <c r="I95" s="30" t="s">
        <v>30</v>
      </c>
      <c r="J95" s="33" t="str">
        <f>E25</f>
        <v>PROVO spol. s r.o.</v>
      </c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2" customHeight="1">
      <c r="A96" s="35"/>
      <c r="B96" s="36"/>
      <c r="C96" s="30" t="s">
        <v>28</v>
      </c>
      <c r="D96" s="37"/>
      <c r="E96" s="37"/>
      <c r="F96" s="28" t="str">
        <f>IF(E22="","",E22)</f>
        <v>Vyplň údaj</v>
      </c>
      <c r="G96" s="37"/>
      <c r="H96" s="37"/>
      <c r="I96" s="30" t="s">
        <v>33</v>
      </c>
      <c r="J96" s="33" t="str">
        <f>E28</f>
        <v xml:space="preserve"> Obrtel M.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29.25" customHeight="1">
      <c r="A98" s="35"/>
      <c r="B98" s="36"/>
      <c r="C98" s="151" t="s">
        <v>188</v>
      </c>
      <c r="D98" s="152"/>
      <c r="E98" s="152"/>
      <c r="F98" s="152"/>
      <c r="G98" s="152"/>
      <c r="H98" s="152"/>
      <c r="I98" s="152"/>
      <c r="J98" s="153" t="s">
        <v>189</v>
      </c>
      <c r="K98" s="152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10.3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47" s="2" customFormat="1" ht="22.9" customHeight="1">
      <c r="A100" s="35"/>
      <c r="B100" s="36"/>
      <c r="C100" s="154" t="s">
        <v>190</v>
      </c>
      <c r="D100" s="37"/>
      <c r="E100" s="37"/>
      <c r="F100" s="37"/>
      <c r="G100" s="37"/>
      <c r="H100" s="37"/>
      <c r="I100" s="37"/>
      <c r="J100" s="85">
        <f>J131</f>
        <v>0</v>
      </c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8" t="s">
        <v>191</v>
      </c>
    </row>
    <row r="101" spans="2:12" s="9" customFormat="1" ht="24.95" customHeight="1">
      <c r="B101" s="155"/>
      <c r="C101" s="156"/>
      <c r="D101" s="157" t="s">
        <v>192</v>
      </c>
      <c r="E101" s="158"/>
      <c r="F101" s="158"/>
      <c r="G101" s="158"/>
      <c r="H101" s="158"/>
      <c r="I101" s="158"/>
      <c r="J101" s="159">
        <f>J132</f>
        <v>0</v>
      </c>
      <c r="K101" s="156"/>
      <c r="L101" s="160"/>
    </row>
    <row r="102" spans="2:12" s="10" customFormat="1" ht="19.9" customHeight="1">
      <c r="B102" s="161"/>
      <c r="C102" s="104"/>
      <c r="D102" s="162" t="s">
        <v>968</v>
      </c>
      <c r="E102" s="163"/>
      <c r="F102" s="163"/>
      <c r="G102" s="163"/>
      <c r="H102" s="163"/>
      <c r="I102" s="163"/>
      <c r="J102" s="164">
        <f>J133</f>
        <v>0</v>
      </c>
      <c r="K102" s="104"/>
      <c r="L102" s="165"/>
    </row>
    <row r="103" spans="2:12" s="10" customFormat="1" ht="19.9" customHeight="1">
      <c r="B103" s="161"/>
      <c r="C103" s="104"/>
      <c r="D103" s="162" t="s">
        <v>969</v>
      </c>
      <c r="E103" s="163"/>
      <c r="F103" s="163"/>
      <c r="G103" s="163"/>
      <c r="H103" s="163"/>
      <c r="I103" s="163"/>
      <c r="J103" s="164">
        <f>J194</f>
        <v>0</v>
      </c>
      <c r="K103" s="104"/>
      <c r="L103" s="165"/>
    </row>
    <row r="104" spans="2:12" s="10" customFormat="1" ht="19.9" customHeight="1">
      <c r="B104" s="161"/>
      <c r="C104" s="104"/>
      <c r="D104" s="162" t="s">
        <v>195</v>
      </c>
      <c r="E104" s="163"/>
      <c r="F104" s="163"/>
      <c r="G104" s="163"/>
      <c r="H104" s="163"/>
      <c r="I104" s="163"/>
      <c r="J104" s="164">
        <f>J215</f>
        <v>0</v>
      </c>
      <c r="K104" s="104"/>
      <c r="L104" s="165"/>
    </row>
    <row r="105" spans="2:12" s="10" customFormat="1" ht="19.9" customHeight="1">
      <c r="B105" s="161"/>
      <c r="C105" s="104"/>
      <c r="D105" s="162" t="s">
        <v>196</v>
      </c>
      <c r="E105" s="163"/>
      <c r="F105" s="163"/>
      <c r="G105" s="163"/>
      <c r="H105" s="163"/>
      <c r="I105" s="163"/>
      <c r="J105" s="164">
        <f>J262</f>
        <v>0</v>
      </c>
      <c r="K105" s="104"/>
      <c r="L105" s="165"/>
    </row>
    <row r="106" spans="2:12" s="10" customFormat="1" ht="19.9" customHeight="1">
      <c r="B106" s="161"/>
      <c r="C106" s="104"/>
      <c r="D106" s="162" t="s">
        <v>970</v>
      </c>
      <c r="E106" s="163"/>
      <c r="F106" s="163"/>
      <c r="G106" s="163"/>
      <c r="H106" s="163"/>
      <c r="I106" s="163"/>
      <c r="J106" s="164">
        <f>J267</f>
        <v>0</v>
      </c>
      <c r="K106" s="104"/>
      <c r="L106" s="165"/>
    </row>
    <row r="107" spans="2:12" s="10" customFormat="1" ht="19.9" customHeight="1">
      <c r="B107" s="161"/>
      <c r="C107" s="104"/>
      <c r="D107" s="162" t="s">
        <v>197</v>
      </c>
      <c r="E107" s="163"/>
      <c r="F107" s="163"/>
      <c r="G107" s="163"/>
      <c r="H107" s="163"/>
      <c r="I107" s="163"/>
      <c r="J107" s="164">
        <f>J282</f>
        <v>0</v>
      </c>
      <c r="K107" s="104"/>
      <c r="L107" s="165"/>
    </row>
    <row r="108" spans="1:31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4" t="s">
        <v>200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26" t="str">
        <f>E7</f>
        <v>BRNO, ZELNÁ - SPLAŠKOVÁ KANALIZACE</v>
      </c>
      <c r="F117" s="327"/>
      <c r="G117" s="327"/>
      <c r="H117" s="32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2:12" s="1" customFormat="1" ht="12" customHeight="1">
      <c r="B118" s="22"/>
      <c r="C118" s="30" t="s">
        <v>145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2:12" s="1" customFormat="1" ht="16.5" customHeight="1">
      <c r="B119" s="22"/>
      <c r="C119" s="23"/>
      <c r="D119" s="23"/>
      <c r="E119" s="326" t="s">
        <v>148</v>
      </c>
      <c r="F119" s="284"/>
      <c r="G119" s="284"/>
      <c r="H119" s="284"/>
      <c r="I119" s="23"/>
      <c r="J119" s="23"/>
      <c r="K119" s="23"/>
      <c r="L119" s="21"/>
    </row>
    <row r="120" spans="2:12" s="1" customFormat="1" ht="12" customHeight="1">
      <c r="B120" s="22"/>
      <c r="C120" s="30" t="s">
        <v>151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1:31" s="2" customFormat="1" ht="16.5" customHeight="1">
      <c r="A121" s="35"/>
      <c r="B121" s="36"/>
      <c r="C121" s="37"/>
      <c r="D121" s="37"/>
      <c r="E121" s="328" t="s">
        <v>154</v>
      </c>
      <c r="F121" s="329"/>
      <c r="G121" s="329"/>
      <c r="H121" s="329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157</v>
      </c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277" t="str">
        <f>E13</f>
        <v>SO 310.4 - zapravení vozovky ul. V Polích</v>
      </c>
      <c r="F123" s="329"/>
      <c r="G123" s="329"/>
      <c r="H123" s="329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20</v>
      </c>
      <c r="D125" s="37"/>
      <c r="E125" s="37"/>
      <c r="F125" s="28" t="str">
        <f>F16</f>
        <v>Brno</v>
      </c>
      <c r="G125" s="37"/>
      <c r="H125" s="37"/>
      <c r="I125" s="30" t="s">
        <v>22</v>
      </c>
      <c r="J125" s="67" t="str">
        <f>IF(J16="","",J16)</f>
        <v>24. 4. 2020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24</v>
      </c>
      <c r="D127" s="37"/>
      <c r="E127" s="37"/>
      <c r="F127" s="28" t="str">
        <f>E19</f>
        <v>Statutární město Brno</v>
      </c>
      <c r="G127" s="37"/>
      <c r="H127" s="37"/>
      <c r="I127" s="30" t="s">
        <v>30</v>
      </c>
      <c r="J127" s="33" t="str">
        <f>E25</f>
        <v>PROVO spol. s r.o.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28</v>
      </c>
      <c r="D128" s="37"/>
      <c r="E128" s="37"/>
      <c r="F128" s="28" t="str">
        <f>IF(E22="","",E22)</f>
        <v>Vyplň údaj</v>
      </c>
      <c r="G128" s="37"/>
      <c r="H128" s="37"/>
      <c r="I128" s="30" t="s">
        <v>33</v>
      </c>
      <c r="J128" s="33" t="str">
        <f>E28</f>
        <v xml:space="preserve"> Obrtel M.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11" customFormat="1" ht="29.25" customHeight="1">
      <c r="A130" s="166"/>
      <c r="B130" s="167"/>
      <c r="C130" s="168" t="s">
        <v>201</v>
      </c>
      <c r="D130" s="169" t="s">
        <v>62</v>
      </c>
      <c r="E130" s="169" t="s">
        <v>58</v>
      </c>
      <c r="F130" s="169" t="s">
        <v>59</v>
      </c>
      <c r="G130" s="169" t="s">
        <v>202</v>
      </c>
      <c r="H130" s="169" t="s">
        <v>203</v>
      </c>
      <c r="I130" s="169" t="s">
        <v>204</v>
      </c>
      <c r="J130" s="169" t="s">
        <v>189</v>
      </c>
      <c r="K130" s="170" t="s">
        <v>205</v>
      </c>
      <c r="L130" s="171"/>
      <c r="M130" s="76" t="s">
        <v>1</v>
      </c>
      <c r="N130" s="77" t="s">
        <v>41</v>
      </c>
      <c r="O130" s="77" t="s">
        <v>206</v>
      </c>
      <c r="P130" s="77" t="s">
        <v>207</v>
      </c>
      <c r="Q130" s="77" t="s">
        <v>208</v>
      </c>
      <c r="R130" s="77" t="s">
        <v>209</v>
      </c>
      <c r="S130" s="77" t="s">
        <v>210</v>
      </c>
      <c r="T130" s="78" t="s">
        <v>211</v>
      </c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</row>
    <row r="131" spans="1:63" s="2" customFormat="1" ht="22.9" customHeight="1">
      <c r="A131" s="35"/>
      <c r="B131" s="36"/>
      <c r="C131" s="83" t="s">
        <v>212</v>
      </c>
      <c r="D131" s="37"/>
      <c r="E131" s="37"/>
      <c r="F131" s="37"/>
      <c r="G131" s="37"/>
      <c r="H131" s="37"/>
      <c r="I131" s="37"/>
      <c r="J131" s="172">
        <f>BK131</f>
        <v>0</v>
      </c>
      <c r="K131" s="37"/>
      <c r="L131" s="40"/>
      <c r="M131" s="79"/>
      <c r="N131" s="173"/>
      <c r="O131" s="80"/>
      <c r="P131" s="174">
        <f>P132</f>
        <v>0</v>
      </c>
      <c r="Q131" s="80"/>
      <c r="R131" s="174">
        <f>R132</f>
        <v>90.746599</v>
      </c>
      <c r="S131" s="80"/>
      <c r="T131" s="175">
        <f>T132</f>
        <v>474.03713999999997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76</v>
      </c>
      <c r="AU131" s="18" t="s">
        <v>191</v>
      </c>
      <c r="BK131" s="176">
        <f>BK132</f>
        <v>0</v>
      </c>
    </row>
    <row r="132" spans="2:63" s="12" customFormat="1" ht="25.9" customHeight="1">
      <c r="B132" s="177"/>
      <c r="C132" s="178"/>
      <c r="D132" s="179" t="s">
        <v>76</v>
      </c>
      <c r="E132" s="180" t="s">
        <v>213</v>
      </c>
      <c r="F132" s="180" t="s">
        <v>214</v>
      </c>
      <c r="G132" s="178"/>
      <c r="H132" s="178"/>
      <c r="I132" s="181"/>
      <c r="J132" s="182">
        <f>BK132</f>
        <v>0</v>
      </c>
      <c r="K132" s="178"/>
      <c r="L132" s="183"/>
      <c r="M132" s="184"/>
      <c r="N132" s="185"/>
      <c r="O132" s="185"/>
      <c r="P132" s="186">
        <f>P133+P194+P215+P262+P267+P282</f>
        <v>0</v>
      </c>
      <c r="Q132" s="185"/>
      <c r="R132" s="186">
        <f>R133+R194+R215+R262+R267+R282</f>
        <v>90.746599</v>
      </c>
      <c r="S132" s="185"/>
      <c r="T132" s="187">
        <f>T133+T194+T215+T262+T267+T282</f>
        <v>474.03713999999997</v>
      </c>
      <c r="AR132" s="188" t="s">
        <v>84</v>
      </c>
      <c r="AT132" s="189" t="s">
        <v>76</v>
      </c>
      <c r="AU132" s="189" t="s">
        <v>77</v>
      </c>
      <c r="AY132" s="188" t="s">
        <v>215</v>
      </c>
      <c r="BK132" s="190">
        <f>BK133+BK194+BK215+BK262+BK267+BK282</f>
        <v>0</v>
      </c>
    </row>
    <row r="133" spans="2:63" s="12" customFormat="1" ht="22.9" customHeight="1">
      <c r="B133" s="177"/>
      <c r="C133" s="178"/>
      <c r="D133" s="179" t="s">
        <v>76</v>
      </c>
      <c r="E133" s="191" t="s">
        <v>274</v>
      </c>
      <c r="F133" s="191" t="s">
        <v>971</v>
      </c>
      <c r="G133" s="178"/>
      <c r="H133" s="178"/>
      <c r="I133" s="181"/>
      <c r="J133" s="192">
        <f>BK133</f>
        <v>0</v>
      </c>
      <c r="K133" s="178"/>
      <c r="L133" s="183"/>
      <c r="M133" s="184"/>
      <c r="N133" s="185"/>
      <c r="O133" s="185"/>
      <c r="P133" s="186">
        <f>SUM(P134:P193)</f>
        <v>0</v>
      </c>
      <c r="Q133" s="185"/>
      <c r="R133" s="186">
        <f>SUM(R134:R193)</f>
        <v>0</v>
      </c>
      <c r="S133" s="185"/>
      <c r="T133" s="187">
        <f>SUM(T134:T193)</f>
        <v>0</v>
      </c>
      <c r="AR133" s="188" t="s">
        <v>84</v>
      </c>
      <c r="AT133" s="189" t="s">
        <v>76</v>
      </c>
      <c r="AU133" s="189" t="s">
        <v>84</v>
      </c>
      <c r="AY133" s="188" t="s">
        <v>215</v>
      </c>
      <c r="BK133" s="190">
        <f>SUM(BK134:BK193)</f>
        <v>0</v>
      </c>
    </row>
    <row r="134" spans="1:65" s="2" customFormat="1" ht="33" customHeight="1">
      <c r="A134" s="35"/>
      <c r="B134" s="36"/>
      <c r="C134" s="193" t="s">
        <v>84</v>
      </c>
      <c r="D134" s="193" t="s">
        <v>217</v>
      </c>
      <c r="E134" s="194" t="s">
        <v>972</v>
      </c>
      <c r="F134" s="195" t="s">
        <v>973</v>
      </c>
      <c r="G134" s="196" t="s">
        <v>365</v>
      </c>
      <c r="H134" s="197">
        <v>41.884</v>
      </c>
      <c r="I134" s="198"/>
      <c r="J134" s="199">
        <f>ROUND(I134*H134,2)</f>
        <v>0</v>
      </c>
      <c r="K134" s="195" t="s">
        <v>231</v>
      </c>
      <c r="L134" s="40"/>
      <c r="M134" s="200" t="s">
        <v>1</v>
      </c>
      <c r="N134" s="201" t="s">
        <v>42</v>
      </c>
      <c r="O134" s="72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222</v>
      </c>
      <c r="AT134" s="204" t="s">
        <v>217</v>
      </c>
      <c r="AU134" s="204" t="s">
        <v>86</v>
      </c>
      <c r="AY134" s="18" t="s">
        <v>215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8" t="s">
        <v>84</v>
      </c>
      <c r="BK134" s="205">
        <f>ROUND(I134*H134,2)</f>
        <v>0</v>
      </c>
      <c r="BL134" s="18" t="s">
        <v>222</v>
      </c>
      <c r="BM134" s="204" t="s">
        <v>974</v>
      </c>
    </row>
    <row r="135" spans="2:51" s="13" customFormat="1" ht="11.25">
      <c r="B135" s="206"/>
      <c r="C135" s="207"/>
      <c r="D135" s="208" t="s">
        <v>224</v>
      </c>
      <c r="E135" s="209" t="s">
        <v>1</v>
      </c>
      <c r="F135" s="210" t="s">
        <v>975</v>
      </c>
      <c r="G135" s="207"/>
      <c r="H135" s="209" t="s">
        <v>1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224</v>
      </c>
      <c r="AU135" s="216" t="s">
        <v>86</v>
      </c>
      <c r="AV135" s="13" t="s">
        <v>84</v>
      </c>
      <c r="AW135" s="13" t="s">
        <v>32</v>
      </c>
      <c r="AX135" s="13" t="s">
        <v>77</v>
      </c>
      <c r="AY135" s="216" t="s">
        <v>215</v>
      </c>
    </row>
    <row r="136" spans="2:51" s="14" customFormat="1" ht="11.25">
      <c r="B136" s="217"/>
      <c r="C136" s="218"/>
      <c r="D136" s="208" t="s">
        <v>224</v>
      </c>
      <c r="E136" s="219" t="s">
        <v>957</v>
      </c>
      <c r="F136" s="220" t="s">
        <v>1356</v>
      </c>
      <c r="G136" s="218"/>
      <c r="H136" s="221">
        <v>41.884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224</v>
      </c>
      <c r="AU136" s="227" t="s">
        <v>86</v>
      </c>
      <c r="AV136" s="14" t="s">
        <v>86</v>
      </c>
      <c r="AW136" s="14" t="s">
        <v>32</v>
      </c>
      <c r="AX136" s="14" t="s">
        <v>84</v>
      </c>
      <c r="AY136" s="227" t="s">
        <v>215</v>
      </c>
    </row>
    <row r="137" spans="1:65" s="2" customFormat="1" ht="33" customHeight="1">
      <c r="A137" s="35"/>
      <c r="B137" s="36"/>
      <c r="C137" s="193" t="s">
        <v>86</v>
      </c>
      <c r="D137" s="193" t="s">
        <v>217</v>
      </c>
      <c r="E137" s="194" t="s">
        <v>977</v>
      </c>
      <c r="F137" s="195" t="s">
        <v>978</v>
      </c>
      <c r="G137" s="196" t="s">
        <v>365</v>
      </c>
      <c r="H137" s="197">
        <v>136.123</v>
      </c>
      <c r="I137" s="198"/>
      <c r="J137" s="199">
        <f>ROUND(I137*H137,2)</f>
        <v>0</v>
      </c>
      <c r="K137" s="195" t="s">
        <v>231</v>
      </c>
      <c r="L137" s="40"/>
      <c r="M137" s="200" t="s">
        <v>1</v>
      </c>
      <c r="N137" s="201" t="s">
        <v>42</v>
      </c>
      <c r="O137" s="72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222</v>
      </c>
      <c r="AT137" s="204" t="s">
        <v>217</v>
      </c>
      <c r="AU137" s="204" t="s">
        <v>86</v>
      </c>
      <c r="AY137" s="18" t="s">
        <v>215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8" t="s">
        <v>84</v>
      </c>
      <c r="BK137" s="205">
        <f>ROUND(I137*H137,2)</f>
        <v>0</v>
      </c>
      <c r="BL137" s="18" t="s">
        <v>222</v>
      </c>
      <c r="BM137" s="204" t="s">
        <v>979</v>
      </c>
    </row>
    <row r="138" spans="2:51" s="13" customFormat="1" ht="22.5">
      <c r="B138" s="206"/>
      <c r="C138" s="207"/>
      <c r="D138" s="208" t="s">
        <v>224</v>
      </c>
      <c r="E138" s="209" t="s">
        <v>1</v>
      </c>
      <c r="F138" s="210" t="s">
        <v>980</v>
      </c>
      <c r="G138" s="207"/>
      <c r="H138" s="209" t="s">
        <v>1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224</v>
      </c>
      <c r="AU138" s="216" t="s">
        <v>86</v>
      </c>
      <c r="AV138" s="13" t="s">
        <v>84</v>
      </c>
      <c r="AW138" s="13" t="s">
        <v>32</v>
      </c>
      <c r="AX138" s="13" t="s">
        <v>77</v>
      </c>
      <c r="AY138" s="216" t="s">
        <v>215</v>
      </c>
    </row>
    <row r="139" spans="2:51" s="13" customFormat="1" ht="11.25">
      <c r="B139" s="206"/>
      <c r="C139" s="207"/>
      <c r="D139" s="208" t="s">
        <v>224</v>
      </c>
      <c r="E139" s="209" t="s">
        <v>1</v>
      </c>
      <c r="F139" s="210" t="s">
        <v>981</v>
      </c>
      <c r="G139" s="207"/>
      <c r="H139" s="209" t="s">
        <v>1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224</v>
      </c>
      <c r="AU139" s="216" t="s">
        <v>86</v>
      </c>
      <c r="AV139" s="13" t="s">
        <v>84</v>
      </c>
      <c r="AW139" s="13" t="s">
        <v>32</v>
      </c>
      <c r="AX139" s="13" t="s">
        <v>77</v>
      </c>
      <c r="AY139" s="216" t="s">
        <v>215</v>
      </c>
    </row>
    <row r="140" spans="2:51" s="14" customFormat="1" ht="11.25">
      <c r="B140" s="217"/>
      <c r="C140" s="218"/>
      <c r="D140" s="208" t="s">
        <v>224</v>
      </c>
      <c r="E140" s="219" t="s">
        <v>959</v>
      </c>
      <c r="F140" s="220" t="s">
        <v>1357</v>
      </c>
      <c r="G140" s="218"/>
      <c r="H140" s="221">
        <v>136.123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224</v>
      </c>
      <c r="AU140" s="227" t="s">
        <v>86</v>
      </c>
      <c r="AV140" s="14" t="s">
        <v>86</v>
      </c>
      <c r="AW140" s="14" t="s">
        <v>32</v>
      </c>
      <c r="AX140" s="14" t="s">
        <v>84</v>
      </c>
      <c r="AY140" s="227" t="s">
        <v>215</v>
      </c>
    </row>
    <row r="141" spans="1:65" s="2" customFormat="1" ht="21.75" customHeight="1">
      <c r="A141" s="35"/>
      <c r="B141" s="36"/>
      <c r="C141" s="193" t="s">
        <v>95</v>
      </c>
      <c r="D141" s="193" t="s">
        <v>217</v>
      </c>
      <c r="E141" s="194" t="s">
        <v>270</v>
      </c>
      <c r="F141" s="195" t="s">
        <v>271</v>
      </c>
      <c r="G141" s="196" t="s">
        <v>272</v>
      </c>
      <c r="H141" s="197">
        <v>336.433</v>
      </c>
      <c r="I141" s="198"/>
      <c r="J141" s="199">
        <f>ROUND(I141*H141,2)</f>
        <v>0</v>
      </c>
      <c r="K141" s="195" t="s">
        <v>231</v>
      </c>
      <c r="L141" s="40"/>
      <c r="M141" s="200" t="s">
        <v>1</v>
      </c>
      <c r="N141" s="201" t="s">
        <v>42</v>
      </c>
      <c r="O141" s="72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222</v>
      </c>
      <c r="AT141" s="204" t="s">
        <v>217</v>
      </c>
      <c r="AU141" s="204" t="s">
        <v>86</v>
      </c>
      <c r="AY141" s="18" t="s">
        <v>215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8" t="s">
        <v>84</v>
      </c>
      <c r="BK141" s="205">
        <f>ROUND(I141*H141,2)</f>
        <v>0</v>
      </c>
      <c r="BL141" s="18" t="s">
        <v>222</v>
      </c>
      <c r="BM141" s="204" t="s">
        <v>983</v>
      </c>
    </row>
    <row r="142" spans="2:51" s="13" customFormat="1" ht="11.25">
      <c r="B142" s="206"/>
      <c r="C142" s="207"/>
      <c r="D142" s="208" t="s">
        <v>224</v>
      </c>
      <c r="E142" s="209" t="s">
        <v>1</v>
      </c>
      <c r="F142" s="210" t="s">
        <v>984</v>
      </c>
      <c r="G142" s="207"/>
      <c r="H142" s="209" t="s">
        <v>1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224</v>
      </c>
      <c r="AU142" s="216" t="s">
        <v>86</v>
      </c>
      <c r="AV142" s="13" t="s">
        <v>84</v>
      </c>
      <c r="AW142" s="13" t="s">
        <v>32</v>
      </c>
      <c r="AX142" s="13" t="s">
        <v>77</v>
      </c>
      <c r="AY142" s="216" t="s">
        <v>215</v>
      </c>
    </row>
    <row r="143" spans="2:51" s="14" customFormat="1" ht="11.25">
      <c r="B143" s="217"/>
      <c r="C143" s="218"/>
      <c r="D143" s="208" t="s">
        <v>224</v>
      </c>
      <c r="E143" s="219" t="s">
        <v>1</v>
      </c>
      <c r="F143" s="220" t="s">
        <v>985</v>
      </c>
      <c r="G143" s="218"/>
      <c r="H143" s="221">
        <v>79.161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224</v>
      </c>
      <c r="AU143" s="227" t="s">
        <v>86</v>
      </c>
      <c r="AV143" s="14" t="s">
        <v>86</v>
      </c>
      <c r="AW143" s="14" t="s">
        <v>32</v>
      </c>
      <c r="AX143" s="14" t="s">
        <v>77</v>
      </c>
      <c r="AY143" s="227" t="s">
        <v>215</v>
      </c>
    </row>
    <row r="144" spans="2:51" s="14" customFormat="1" ht="11.25">
      <c r="B144" s="217"/>
      <c r="C144" s="218"/>
      <c r="D144" s="208" t="s">
        <v>224</v>
      </c>
      <c r="E144" s="219" t="s">
        <v>1</v>
      </c>
      <c r="F144" s="220" t="s">
        <v>986</v>
      </c>
      <c r="G144" s="218"/>
      <c r="H144" s="221">
        <v>257.272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224</v>
      </c>
      <c r="AU144" s="227" t="s">
        <v>86</v>
      </c>
      <c r="AV144" s="14" t="s">
        <v>86</v>
      </c>
      <c r="AW144" s="14" t="s">
        <v>32</v>
      </c>
      <c r="AX144" s="14" t="s">
        <v>77</v>
      </c>
      <c r="AY144" s="227" t="s">
        <v>215</v>
      </c>
    </row>
    <row r="145" spans="2:51" s="15" customFormat="1" ht="11.25">
      <c r="B145" s="228"/>
      <c r="C145" s="229"/>
      <c r="D145" s="208" t="s">
        <v>224</v>
      </c>
      <c r="E145" s="230" t="s">
        <v>162</v>
      </c>
      <c r="F145" s="231" t="s">
        <v>227</v>
      </c>
      <c r="G145" s="229"/>
      <c r="H145" s="232">
        <v>336.433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224</v>
      </c>
      <c r="AU145" s="238" t="s">
        <v>86</v>
      </c>
      <c r="AV145" s="15" t="s">
        <v>222</v>
      </c>
      <c r="AW145" s="15" t="s">
        <v>32</v>
      </c>
      <c r="AX145" s="15" t="s">
        <v>84</v>
      </c>
      <c r="AY145" s="238" t="s">
        <v>215</v>
      </c>
    </row>
    <row r="146" spans="1:65" s="2" customFormat="1" ht="24.2" customHeight="1">
      <c r="A146" s="35"/>
      <c r="B146" s="36"/>
      <c r="C146" s="193" t="s">
        <v>222</v>
      </c>
      <c r="D146" s="193" t="s">
        <v>217</v>
      </c>
      <c r="E146" s="194" t="s">
        <v>275</v>
      </c>
      <c r="F146" s="195" t="s">
        <v>276</v>
      </c>
      <c r="G146" s="196" t="s">
        <v>272</v>
      </c>
      <c r="H146" s="197">
        <v>2018.598</v>
      </c>
      <c r="I146" s="198"/>
      <c r="J146" s="199">
        <f>ROUND(I146*H146,2)</f>
        <v>0</v>
      </c>
      <c r="K146" s="195" t="s">
        <v>231</v>
      </c>
      <c r="L146" s="40"/>
      <c r="M146" s="200" t="s">
        <v>1</v>
      </c>
      <c r="N146" s="201" t="s">
        <v>42</v>
      </c>
      <c r="O146" s="72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222</v>
      </c>
      <c r="AT146" s="204" t="s">
        <v>217</v>
      </c>
      <c r="AU146" s="204" t="s">
        <v>86</v>
      </c>
      <c r="AY146" s="18" t="s">
        <v>215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8" t="s">
        <v>84</v>
      </c>
      <c r="BK146" s="205">
        <f>ROUND(I146*H146,2)</f>
        <v>0</v>
      </c>
      <c r="BL146" s="18" t="s">
        <v>222</v>
      </c>
      <c r="BM146" s="204" t="s">
        <v>987</v>
      </c>
    </row>
    <row r="147" spans="2:51" s="14" customFormat="1" ht="11.25">
      <c r="B147" s="217"/>
      <c r="C147" s="218"/>
      <c r="D147" s="208" t="s">
        <v>224</v>
      </c>
      <c r="E147" s="218"/>
      <c r="F147" s="220" t="s">
        <v>1358</v>
      </c>
      <c r="G147" s="218"/>
      <c r="H147" s="221">
        <v>2018.598</v>
      </c>
      <c r="I147" s="222"/>
      <c r="J147" s="218"/>
      <c r="K147" s="218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224</v>
      </c>
      <c r="AU147" s="227" t="s">
        <v>86</v>
      </c>
      <c r="AV147" s="14" t="s">
        <v>86</v>
      </c>
      <c r="AW147" s="14" t="s">
        <v>4</v>
      </c>
      <c r="AX147" s="14" t="s">
        <v>84</v>
      </c>
      <c r="AY147" s="227" t="s">
        <v>215</v>
      </c>
    </row>
    <row r="148" spans="1:65" s="2" customFormat="1" ht="16.5" customHeight="1">
      <c r="A148" s="35"/>
      <c r="B148" s="36"/>
      <c r="C148" s="193" t="s">
        <v>246</v>
      </c>
      <c r="D148" s="193" t="s">
        <v>217</v>
      </c>
      <c r="E148" s="194" t="s">
        <v>280</v>
      </c>
      <c r="F148" s="195" t="s">
        <v>281</v>
      </c>
      <c r="G148" s="196" t="s">
        <v>272</v>
      </c>
      <c r="H148" s="197">
        <v>336.433</v>
      </c>
      <c r="I148" s="198"/>
      <c r="J148" s="199">
        <f>ROUND(I148*H148,2)</f>
        <v>0</v>
      </c>
      <c r="K148" s="195" t="s">
        <v>221</v>
      </c>
      <c r="L148" s="40"/>
      <c r="M148" s="200" t="s">
        <v>1</v>
      </c>
      <c r="N148" s="201" t="s">
        <v>42</v>
      </c>
      <c r="O148" s="72"/>
      <c r="P148" s="202">
        <f>O148*H148</f>
        <v>0</v>
      </c>
      <c r="Q148" s="202">
        <v>0</v>
      </c>
      <c r="R148" s="202">
        <f>Q148*H148</f>
        <v>0</v>
      </c>
      <c r="S148" s="202">
        <v>0</v>
      </c>
      <c r="T148" s="20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222</v>
      </c>
      <c r="AT148" s="204" t="s">
        <v>217</v>
      </c>
      <c r="AU148" s="204" t="s">
        <v>86</v>
      </c>
      <c r="AY148" s="18" t="s">
        <v>215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18" t="s">
        <v>84</v>
      </c>
      <c r="BK148" s="205">
        <f>ROUND(I148*H148,2)</f>
        <v>0</v>
      </c>
      <c r="BL148" s="18" t="s">
        <v>222</v>
      </c>
      <c r="BM148" s="204" t="s">
        <v>989</v>
      </c>
    </row>
    <row r="149" spans="2:51" s="14" customFormat="1" ht="11.25">
      <c r="B149" s="217"/>
      <c r="C149" s="218"/>
      <c r="D149" s="208" t="s">
        <v>224</v>
      </c>
      <c r="E149" s="219" t="s">
        <v>1</v>
      </c>
      <c r="F149" s="220" t="s">
        <v>162</v>
      </c>
      <c r="G149" s="218"/>
      <c r="H149" s="221">
        <v>336.433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224</v>
      </c>
      <c r="AU149" s="227" t="s">
        <v>86</v>
      </c>
      <c r="AV149" s="14" t="s">
        <v>86</v>
      </c>
      <c r="AW149" s="14" t="s">
        <v>32</v>
      </c>
      <c r="AX149" s="14" t="s">
        <v>84</v>
      </c>
      <c r="AY149" s="227" t="s">
        <v>215</v>
      </c>
    </row>
    <row r="150" spans="1:65" s="2" customFormat="1" ht="33" customHeight="1">
      <c r="A150" s="35"/>
      <c r="B150" s="36"/>
      <c r="C150" s="193" t="s">
        <v>250</v>
      </c>
      <c r="D150" s="193" t="s">
        <v>217</v>
      </c>
      <c r="E150" s="194" t="s">
        <v>1359</v>
      </c>
      <c r="F150" s="195" t="s">
        <v>1360</v>
      </c>
      <c r="G150" s="196" t="s">
        <v>365</v>
      </c>
      <c r="H150" s="197">
        <v>14.832</v>
      </c>
      <c r="I150" s="198"/>
      <c r="J150" s="199">
        <f>ROUND(I150*H150,2)</f>
        <v>0</v>
      </c>
      <c r="K150" s="195" t="s">
        <v>231</v>
      </c>
      <c r="L150" s="40"/>
      <c r="M150" s="200" t="s">
        <v>1</v>
      </c>
      <c r="N150" s="201" t="s">
        <v>42</v>
      </c>
      <c r="O150" s="72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222</v>
      </c>
      <c r="AT150" s="204" t="s">
        <v>217</v>
      </c>
      <c r="AU150" s="204" t="s">
        <v>86</v>
      </c>
      <c r="AY150" s="18" t="s">
        <v>215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8" t="s">
        <v>84</v>
      </c>
      <c r="BK150" s="205">
        <f>ROUND(I150*H150,2)</f>
        <v>0</v>
      </c>
      <c r="BL150" s="18" t="s">
        <v>222</v>
      </c>
      <c r="BM150" s="204" t="s">
        <v>992</v>
      </c>
    </row>
    <row r="151" spans="2:51" s="14" customFormat="1" ht="11.25">
      <c r="B151" s="217"/>
      <c r="C151" s="218"/>
      <c r="D151" s="208" t="s">
        <v>224</v>
      </c>
      <c r="E151" s="219" t="s">
        <v>1</v>
      </c>
      <c r="F151" s="220" t="s">
        <v>993</v>
      </c>
      <c r="G151" s="218"/>
      <c r="H151" s="221">
        <v>14.832</v>
      </c>
      <c r="I151" s="222"/>
      <c r="J151" s="218"/>
      <c r="K151" s="218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224</v>
      </c>
      <c r="AU151" s="227" t="s">
        <v>86</v>
      </c>
      <c r="AV151" s="14" t="s">
        <v>86</v>
      </c>
      <c r="AW151" s="14" t="s">
        <v>32</v>
      </c>
      <c r="AX151" s="14" t="s">
        <v>84</v>
      </c>
      <c r="AY151" s="227" t="s">
        <v>215</v>
      </c>
    </row>
    <row r="152" spans="1:65" s="2" customFormat="1" ht="33" customHeight="1">
      <c r="A152" s="35"/>
      <c r="B152" s="36"/>
      <c r="C152" s="193" t="s">
        <v>255</v>
      </c>
      <c r="D152" s="193" t="s">
        <v>217</v>
      </c>
      <c r="E152" s="194" t="s">
        <v>1361</v>
      </c>
      <c r="F152" s="195" t="s">
        <v>1362</v>
      </c>
      <c r="G152" s="196" t="s">
        <v>365</v>
      </c>
      <c r="H152" s="197">
        <v>129.781</v>
      </c>
      <c r="I152" s="198"/>
      <c r="J152" s="199">
        <f>ROUND(I152*H152,2)</f>
        <v>0</v>
      </c>
      <c r="K152" s="195" t="s">
        <v>231</v>
      </c>
      <c r="L152" s="40"/>
      <c r="M152" s="200" t="s">
        <v>1</v>
      </c>
      <c r="N152" s="201" t="s">
        <v>42</v>
      </c>
      <c r="O152" s="72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222</v>
      </c>
      <c r="AT152" s="204" t="s">
        <v>217</v>
      </c>
      <c r="AU152" s="204" t="s">
        <v>86</v>
      </c>
      <c r="AY152" s="18" t="s">
        <v>215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8" t="s">
        <v>84</v>
      </c>
      <c r="BK152" s="205">
        <f>ROUND(I152*H152,2)</f>
        <v>0</v>
      </c>
      <c r="BL152" s="18" t="s">
        <v>222</v>
      </c>
      <c r="BM152" s="204" t="s">
        <v>996</v>
      </c>
    </row>
    <row r="153" spans="2:51" s="13" customFormat="1" ht="11.25">
      <c r="B153" s="206"/>
      <c r="C153" s="207"/>
      <c r="D153" s="208" t="s">
        <v>224</v>
      </c>
      <c r="E153" s="209" t="s">
        <v>1</v>
      </c>
      <c r="F153" s="210" t="s">
        <v>997</v>
      </c>
      <c r="G153" s="207"/>
      <c r="H153" s="209" t="s">
        <v>1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224</v>
      </c>
      <c r="AU153" s="216" t="s">
        <v>86</v>
      </c>
      <c r="AV153" s="13" t="s">
        <v>84</v>
      </c>
      <c r="AW153" s="13" t="s">
        <v>32</v>
      </c>
      <c r="AX153" s="13" t="s">
        <v>77</v>
      </c>
      <c r="AY153" s="216" t="s">
        <v>215</v>
      </c>
    </row>
    <row r="154" spans="2:51" s="14" customFormat="1" ht="11.25">
      <c r="B154" s="217"/>
      <c r="C154" s="218"/>
      <c r="D154" s="208" t="s">
        <v>224</v>
      </c>
      <c r="E154" s="219" t="s">
        <v>961</v>
      </c>
      <c r="F154" s="220" t="s">
        <v>1363</v>
      </c>
      <c r="G154" s="218"/>
      <c r="H154" s="221">
        <v>185.402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224</v>
      </c>
      <c r="AU154" s="227" t="s">
        <v>86</v>
      </c>
      <c r="AV154" s="14" t="s">
        <v>86</v>
      </c>
      <c r="AW154" s="14" t="s">
        <v>32</v>
      </c>
      <c r="AX154" s="14" t="s">
        <v>77</v>
      </c>
      <c r="AY154" s="227" t="s">
        <v>215</v>
      </c>
    </row>
    <row r="155" spans="2:51" s="15" customFormat="1" ht="11.25">
      <c r="B155" s="228"/>
      <c r="C155" s="229"/>
      <c r="D155" s="208" t="s">
        <v>224</v>
      </c>
      <c r="E155" s="230" t="s">
        <v>1</v>
      </c>
      <c r="F155" s="231" t="s">
        <v>227</v>
      </c>
      <c r="G155" s="229"/>
      <c r="H155" s="232">
        <v>185.402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224</v>
      </c>
      <c r="AU155" s="238" t="s">
        <v>86</v>
      </c>
      <c r="AV155" s="15" t="s">
        <v>222</v>
      </c>
      <c r="AW155" s="15" t="s">
        <v>32</v>
      </c>
      <c r="AX155" s="15" t="s">
        <v>77</v>
      </c>
      <c r="AY155" s="238" t="s">
        <v>215</v>
      </c>
    </row>
    <row r="156" spans="2:51" s="14" customFormat="1" ht="11.25">
      <c r="B156" s="217"/>
      <c r="C156" s="218"/>
      <c r="D156" s="208" t="s">
        <v>224</v>
      </c>
      <c r="E156" s="219" t="s">
        <v>1</v>
      </c>
      <c r="F156" s="220" t="s">
        <v>999</v>
      </c>
      <c r="G156" s="218"/>
      <c r="H156" s="221">
        <v>129.781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224</v>
      </c>
      <c r="AU156" s="227" t="s">
        <v>86</v>
      </c>
      <c r="AV156" s="14" t="s">
        <v>86</v>
      </c>
      <c r="AW156" s="14" t="s">
        <v>32</v>
      </c>
      <c r="AX156" s="14" t="s">
        <v>84</v>
      </c>
      <c r="AY156" s="227" t="s">
        <v>215</v>
      </c>
    </row>
    <row r="157" spans="1:65" s="2" customFormat="1" ht="33" customHeight="1">
      <c r="A157" s="35"/>
      <c r="B157" s="36"/>
      <c r="C157" s="193" t="s">
        <v>261</v>
      </c>
      <c r="D157" s="193" t="s">
        <v>217</v>
      </c>
      <c r="E157" s="194" t="s">
        <v>1364</v>
      </c>
      <c r="F157" s="195" t="s">
        <v>1365</v>
      </c>
      <c r="G157" s="196" t="s">
        <v>365</v>
      </c>
      <c r="H157" s="197">
        <v>40.788</v>
      </c>
      <c r="I157" s="198"/>
      <c r="J157" s="199">
        <f>ROUND(I157*H157,2)</f>
        <v>0</v>
      </c>
      <c r="K157" s="195" t="s">
        <v>231</v>
      </c>
      <c r="L157" s="40"/>
      <c r="M157" s="200" t="s">
        <v>1</v>
      </c>
      <c r="N157" s="201" t="s">
        <v>42</v>
      </c>
      <c r="O157" s="72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4" t="s">
        <v>222</v>
      </c>
      <c r="AT157" s="204" t="s">
        <v>217</v>
      </c>
      <c r="AU157" s="204" t="s">
        <v>86</v>
      </c>
      <c r="AY157" s="18" t="s">
        <v>215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18" t="s">
        <v>84</v>
      </c>
      <c r="BK157" s="205">
        <f>ROUND(I157*H157,2)</f>
        <v>0</v>
      </c>
      <c r="BL157" s="18" t="s">
        <v>222</v>
      </c>
      <c r="BM157" s="204" t="s">
        <v>1002</v>
      </c>
    </row>
    <row r="158" spans="2:51" s="14" customFormat="1" ht="11.25">
      <c r="B158" s="217"/>
      <c r="C158" s="218"/>
      <c r="D158" s="208" t="s">
        <v>224</v>
      </c>
      <c r="E158" s="219" t="s">
        <v>1</v>
      </c>
      <c r="F158" s="220" t="s">
        <v>1003</v>
      </c>
      <c r="G158" s="218"/>
      <c r="H158" s="221">
        <v>40.788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224</v>
      </c>
      <c r="AU158" s="227" t="s">
        <v>86</v>
      </c>
      <c r="AV158" s="14" t="s">
        <v>86</v>
      </c>
      <c r="AW158" s="14" t="s">
        <v>32</v>
      </c>
      <c r="AX158" s="14" t="s">
        <v>84</v>
      </c>
      <c r="AY158" s="227" t="s">
        <v>215</v>
      </c>
    </row>
    <row r="159" spans="1:65" s="2" customFormat="1" ht="49.15" customHeight="1">
      <c r="A159" s="35"/>
      <c r="B159" s="36"/>
      <c r="C159" s="193" t="s">
        <v>265</v>
      </c>
      <c r="D159" s="193" t="s">
        <v>217</v>
      </c>
      <c r="E159" s="194" t="s">
        <v>1366</v>
      </c>
      <c r="F159" s="195" t="s">
        <v>1367</v>
      </c>
      <c r="G159" s="196" t="s">
        <v>365</v>
      </c>
      <c r="H159" s="197">
        <v>159.504</v>
      </c>
      <c r="I159" s="198"/>
      <c r="J159" s="199">
        <f>ROUND(I159*H159,2)</f>
        <v>0</v>
      </c>
      <c r="K159" s="195" t="s">
        <v>221</v>
      </c>
      <c r="L159" s="40"/>
      <c r="M159" s="200" t="s">
        <v>1</v>
      </c>
      <c r="N159" s="201" t="s">
        <v>42</v>
      </c>
      <c r="O159" s="72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4" t="s">
        <v>222</v>
      </c>
      <c r="AT159" s="204" t="s">
        <v>217</v>
      </c>
      <c r="AU159" s="204" t="s">
        <v>86</v>
      </c>
      <c r="AY159" s="18" t="s">
        <v>215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18" t="s">
        <v>84</v>
      </c>
      <c r="BK159" s="205">
        <f>ROUND(I159*H159,2)</f>
        <v>0</v>
      </c>
      <c r="BL159" s="18" t="s">
        <v>222</v>
      </c>
      <c r="BM159" s="204" t="s">
        <v>1368</v>
      </c>
    </row>
    <row r="160" spans="2:51" s="13" customFormat="1" ht="11.25">
      <c r="B160" s="206"/>
      <c r="C160" s="207"/>
      <c r="D160" s="208" t="s">
        <v>224</v>
      </c>
      <c r="E160" s="209" t="s">
        <v>1</v>
      </c>
      <c r="F160" s="210" t="s">
        <v>1369</v>
      </c>
      <c r="G160" s="207"/>
      <c r="H160" s="209" t="s">
        <v>1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224</v>
      </c>
      <c r="AU160" s="216" t="s">
        <v>86</v>
      </c>
      <c r="AV160" s="13" t="s">
        <v>84</v>
      </c>
      <c r="AW160" s="13" t="s">
        <v>32</v>
      </c>
      <c r="AX160" s="13" t="s">
        <v>77</v>
      </c>
      <c r="AY160" s="216" t="s">
        <v>215</v>
      </c>
    </row>
    <row r="161" spans="2:51" s="14" customFormat="1" ht="11.25">
      <c r="B161" s="217"/>
      <c r="C161" s="218"/>
      <c r="D161" s="208" t="s">
        <v>224</v>
      </c>
      <c r="E161" s="219" t="s">
        <v>1370</v>
      </c>
      <c r="F161" s="220" t="s">
        <v>1371</v>
      </c>
      <c r="G161" s="218"/>
      <c r="H161" s="221">
        <v>159.504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224</v>
      </c>
      <c r="AU161" s="227" t="s">
        <v>86</v>
      </c>
      <c r="AV161" s="14" t="s">
        <v>86</v>
      </c>
      <c r="AW161" s="14" t="s">
        <v>32</v>
      </c>
      <c r="AX161" s="14" t="s">
        <v>84</v>
      </c>
      <c r="AY161" s="227" t="s">
        <v>215</v>
      </c>
    </row>
    <row r="162" spans="1:65" s="2" customFormat="1" ht="33" customHeight="1">
      <c r="A162" s="35"/>
      <c r="B162" s="36"/>
      <c r="C162" s="193" t="s">
        <v>8</v>
      </c>
      <c r="D162" s="193" t="s">
        <v>217</v>
      </c>
      <c r="E162" s="194" t="s">
        <v>482</v>
      </c>
      <c r="F162" s="195" t="s">
        <v>483</v>
      </c>
      <c r="G162" s="196" t="s">
        <v>365</v>
      </c>
      <c r="H162" s="197">
        <v>20.2</v>
      </c>
      <c r="I162" s="198"/>
      <c r="J162" s="199">
        <f>ROUND(I162*H162,2)</f>
        <v>0</v>
      </c>
      <c r="K162" s="195" t="s">
        <v>231</v>
      </c>
      <c r="L162" s="40"/>
      <c r="M162" s="200" t="s">
        <v>1</v>
      </c>
      <c r="N162" s="201" t="s">
        <v>42</v>
      </c>
      <c r="O162" s="72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4" t="s">
        <v>222</v>
      </c>
      <c r="AT162" s="204" t="s">
        <v>217</v>
      </c>
      <c r="AU162" s="204" t="s">
        <v>86</v>
      </c>
      <c r="AY162" s="18" t="s">
        <v>215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18" t="s">
        <v>84</v>
      </c>
      <c r="BK162" s="205">
        <f>ROUND(I162*H162,2)</f>
        <v>0</v>
      </c>
      <c r="BL162" s="18" t="s">
        <v>222</v>
      </c>
      <c r="BM162" s="204" t="s">
        <v>1004</v>
      </c>
    </row>
    <row r="163" spans="2:51" s="14" customFormat="1" ht="11.25">
      <c r="B163" s="217"/>
      <c r="C163" s="218"/>
      <c r="D163" s="208" t="s">
        <v>224</v>
      </c>
      <c r="E163" s="219" t="s">
        <v>1</v>
      </c>
      <c r="F163" s="220" t="s">
        <v>1372</v>
      </c>
      <c r="G163" s="218"/>
      <c r="H163" s="221">
        <v>25.898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224</v>
      </c>
      <c r="AU163" s="227" t="s">
        <v>86</v>
      </c>
      <c r="AV163" s="14" t="s">
        <v>86</v>
      </c>
      <c r="AW163" s="14" t="s">
        <v>32</v>
      </c>
      <c r="AX163" s="14" t="s">
        <v>77</v>
      </c>
      <c r="AY163" s="227" t="s">
        <v>215</v>
      </c>
    </row>
    <row r="164" spans="2:51" s="15" customFormat="1" ht="11.25">
      <c r="B164" s="228"/>
      <c r="C164" s="229"/>
      <c r="D164" s="208" t="s">
        <v>224</v>
      </c>
      <c r="E164" s="230" t="s">
        <v>964</v>
      </c>
      <c r="F164" s="231" t="s">
        <v>227</v>
      </c>
      <c r="G164" s="229"/>
      <c r="H164" s="232">
        <v>25.898</v>
      </c>
      <c r="I164" s="233"/>
      <c r="J164" s="229"/>
      <c r="K164" s="229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224</v>
      </c>
      <c r="AU164" s="238" t="s">
        <v>86</v>
      </c>
      <c r="AV164" s="15" t="s">
        <v>222</v>
      </c>
      <c r="AW164" s="15" t="s">
        <v>32</v>
      </c>
      <c r="AX164" s="15" t="s">
        <v>77</v>
      </c>
      <c r="AY164" s="238" t="s">
        <v>215</v>
      </c>
    </row>
    <row r="165" spans="2:51" s="14" customFormat="1" ht="22.5">
      <c r="B165" s="217"/>
      <c r="C165" s="218"/>
      <c r="D165" s="208" t="s">
        <v>224</v>
      </c>
      <c r="E165" s="219" t="s">
        <v>1</v>
      </c>
      <c r="F165" s="220" t="s">
        <v>1006</v>
      </c>
      <c r="G165" s="218"/>
      <c r="H165" s="221">
        <v>20.2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224</v>
      </c>
      <c r="AU165" s="227" t="s">
        <v>86</v>
      </c>
      <c r="AV165" s="14" t="s">
        <v>86</v>
      </c>
      <c r="AW165" s="14" t="s">
        <v>32</v>
      </c>
      <c r="AX165" s="14" t="s">
        <v>84</v>
      </c>
      <c r="AY165" s="227" t="s">
        <v>215</v>
      </c>
    </row>
    <row r="166" spans="1:65" s="2" customFormat="1" ht="33" customHeight="1">
      <c r="A166" s="35"/>
      <c r="B166" s="36"/>
      <c r="C166" s="193" t="s">
        <v>274</v>
      </c>
      <c r="D166" s="193" t="s">
        <v>217</v>
      </c>
      <c r="E166" s="194" t="s">
        <v>490</v>
      </c>
      <c r="F166" s="195" t="s">
        <v>491</v>
      </c>
      <c r="G166" s="196" t="s">
        <v>365</v>
      </c>
      <c r="H166" s="197">
        <v>5.698</v>
      </c>
      <c r="I166" s="198"/>
      <c r="J166" s="199">
        <f>ROUND(I166*H166,2)</f>
        <v>0</v>
      </c>
      <c r="K166" s="195" t="s">
        <v>231</v>
      </c>
      <c r="L166" s="40"/>
      <c r="M166" s="200" t="s">
        <v>1</v>
      </c>
      <c r="N166" s="201" t="s">
        <v>42</v>
      </c>
      <c r="O166" s="72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4" t="s">
        <v>222</v>
      </c>
      <c r="AT166" s="204" t="s">
        <v>217</v>
      </c>
      <c r="AU166" s="204" t="s">
        <v>86</v>
      </c>
      <c r="AY166" s="18" t="s">
        <v>215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8" t="s">
        <v>84</v>
      </c>
      <c r="BK166" s="205">
        <f>ROUND(I166*H166,2)</f>
        <v>0</v>
      </c>
      <c r="BL166" s="18" t="s">
        <v>222</v>
      </c>
      <c r="BM166" s="204" t="s">
        <v>1007</v>
      </c>
    </row>
    <row r="167" spans="2:51" s="14" customFormat="1" ht="11.25">
      <c r="B167" s="217"/>
      <c r="C167" s="218"/>
      <c r="D167" s="208" t="s">
        <v>224</v>
      </c>
      <c r="E167" s="219" t="s">
        <v>1</v>
      </c>
      <c r="F167" s="220" t="s">
        <v>1008</v>
      </c>
      <c r="G167" s="218"/>
      <c r="H167" s="221">
        <v>5.698</v>
      </c>
      <c r="I167" s="222"/>
      <c r="J167" s="218"/>
      <c r="K167" s="218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224</v>
      </c>
      <c r="AU167" s="227" t="s">
        <v>86</v>
      </c>
      <c r="AV167" s="14" t="s">
        <v>86</v>
      </c>
      <c r="AW167" s="14" t="s">
        <v>32</v>
      </c>
      <c r="AX167" s="14" t="s">
        <v>84</v>
      </c>
      <c r="AY167" s="227" t="s">
        <v>215</v>
      </c>
    </row>
    <row r="168" spans="1:65" s="2" customFormat="1" ht="16.5" customHeight="1">
      <c r="A168" s="35"/>
      <c r="B168" s="36"/>
      <c r="C168" s="193" t="s">
        <v>279</v>
      </c>
      <c r="D168" s="193" t="s">
        <v>217</v>
      </c>
      <c r="E168" s="194" t="s">
        <v>495</v>
      </c>
      <c r="F168" s="195" t="s">
        <v>496</v>
      </c>
      <c r="G168" s="196" t="s">
        <v>365</v>
      </c>
      <c r="H168" s="197">
        <v>25.898</v>
      </c>
      <c r="I168" s="198"/>
      <c r="J168" s="199">
        <f>ROUND(I168*H168,2)</f>
        <v>0</v>
      </c>
      <c r="K168" s="195" t="s">
        <v>221</v>
      </c>
      <c r="L168" s="40"/>
      <c r="M168" s="200" t="s">
        <v>1</v>
      </c>
      <c r="N168" s="201" t="s">
        <v>42</v>
      </c>
      <c r="O168" s="72"/>
      <c r="P168" s="202">
        <f>O168*H168</f>
        <v>0</v>
      </c>
      <c r="Q168" s="202">
        <v>0</v>
      </c>
      <c r="R168" s="202">
        <f>Q168*H168</f>
        <v>0</v>
      </c>
      <c r="S168" s="202">
        <v>0</v>
      </c>
      <c r="T168" s="20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4" t="s">
        <v>222</v>
      </c>
      <c r="AT168" s="204" t="s">
        <v>217</v>
      </c>
      <c r="AU168" s="204" t="s">
        <v>86</v>
      </c>
      <c r="AY168" s="18" t="s">
        <v>215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18" t="s">
        <v>84</v>
      </c>
      <c r="BK168" s="205">
        <f>ROUND(I168*H168,2)</f>
        <v>0</v>
      </c>
      <c r="BL168" s="18" t="s">
        <v>222</v>
      </c>
      <c r="BM168" s="204" t="s">
        <v>1009</v>
      </c>
    </row>
    <row r="169" spans="2:51" s="14" customFormat="1" ht="11.25">
      <c r="B169" s="217"/>
      <c r="C169" s="218"/>
      <c r="D169" s="208" t="s">
        <v>224</v>
      </c>
      <c r="E169" s="219" t="s">
        <v>1</v>
      </c>
      <c r="F169" s="220" t="s">
        <v>964</v>
      </c>
      <c r="G169" s="218"/>
      <c r="H169" s="221">
        <v>25.898</v>
      </c>
      <c r="I169" s="222"/>
      <c r="J169" s="218"/>
      <c r="K169" s="218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224</v>
      </c>
      <c r="AU169" s="227" t="s">
        <v>86</v>
      </c>
      <c r="AV169" s="14" t="s">
        <v>86</v>
      </c>
      <c r="AW169" s="14" t="s">
        <v>32</v>
      </c>
      <c r="AX169" s="14" t="s">
        <v>84</v>
      </c>
      <c r="AY169" s="227" t="s">
        <v>215</v>
      </c>
    </row>
    <row r="170" spans="1:65" s="2" customFormat="1" ht="24.2" customHeight="1">
      <c r="A170" s="35"/>
      <c r="B170" s="36"/>
      <c r="C170" s="193" t="s">
        <v>147</v>
      </c>
      <c r="D170" s="193" t="s">
        <v>217</v>
      </c>
      <c r="E170" s="194" t="s">
        <v>1373</v>
      </c>
      <c r="F170" s="195" t="s">
        <v>1374</v>
      </c>
      <c r="G170" s="196" t="s">
        <v>365</v>
      </c>
      <c r="H170" s="197">
        <v>6.72</v>
      </c>
      <c r="I170" s="198"/>
      <c r="J170" s="199">
        <f>ROUND(I170*H170,2)</f>
        <v>0</v>
      </c>
      <c r="K170" s="195" t="s">
        <v>231</v>
      </c>
      <c r="L170" s="40"/>
      <c r="M170" s="200" t="s">
        <v>1</v>
      </c>
      <c r="N170" s="201" t="s">
        <v>42</v>
      </c>
      <c r="O170" s="72"/>
      <c r="P170" s="202">
        <f>O170*H170</f>
        <v>0</v>
      </c>
      <c r="Q170" s="202">
        <v>0</v>
      </c>
      <c r="R170" s="202">
        <f>Q170*H170</f>
        <v>0</v>
      </c>
      <c r="S170" s="202">
        <v>0</v>
      </c>
      <c r="T170" s="20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4" t="s">
        <v>222</v>
      </c>
      <c r="AT170" s="204" t="s">
        <v>217</v>
      </c>
      <c r="AU170" s="204" t="s">
        <v>86</v>
      </c>
      <c r="AY170" s="18" t="s">
        <v>215</v>
      </c>
      <c r="BE170" s="205">
        <f>IF(N170="základní",J170,0)</f>
        <v>0</v>
      </c>
      <c r="BF170" s="205">
        <f>IF(N170="snížená",J170,0)</f>
        <v>0</v>
      </c>
      <c r="BG170" s="205">
        <f>IF(N170="zákl. přenesená",J170,0)</f>
        <v>0</v>
      </c>
      <c r="BH170" s="205">
        <f>IF(N170="sníž. přenesená",J170,0)</f>
        <v>0</v>
      </c>
      <c r="BI170" s="205">
        <f>IF(N170="nulová",J170,0)</f>
        <v>0</v>
      </c>
      <c r="BJ170" s="18" t="s">
        <v>84</v>
      </c>
      <c r="BK170" s="205">
        <f>ROUND(I170*H170,2)</f>
        <v>0</v>
      </c>
      <c r="BL170" s="18" t="s">
        <v>222</v>
      </c>
      <c r="BM170" s="204" t="s">
        <v>1375</v>
      </c>
    </row>
    <row r="171" spans="2:51" s="14" customFormat="1" ht="11.25">
      <c r="B171" s="217"/>
      <c r="C171" s="218"/>
      <c r="D171" s="208" t="s">
        <v>224</v>
      </c>
      <c r="E171" s="219" t="s">
        <v>1</v>
      </c>
      <c r="F171" s="220" t="s">
        <v>1376</v>
      </c>
      <c r="G171" s="218"/>
      <c r="H171" s="221">
        <v>6.72</v>
      </c>
      <c r="I171" s="222"/>
      <c r="J171" s="218"/>
      <c r="K171" s="218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224</v>
      </c>
      <c r="AU171" s="227" t="s">
        <v>86</v>
      </c>
      <c r="AV171" s="14" t="s">
        <v>86</v>
      </c>
      <c r="AW171" s="14" t="s">
        <v>32</v>
      </c>
      <c r="AX171" s="14" t="s">
        <v>84</v>
      </c>
      <c r="AY171" s="227" t="s">
        <v>215</v>
      </c>
    </row>
    <row r="172" spans="1:65" s="2" customFormat="1" ht="24.2" customHeight="1">
      <c r="A172" s="35"/>
      <c r="B172" s="36"/>
      <c r="C172" s="193" t="s">
        <v>303</v>
      </c>
      <c r="D172" s="193" t="s">
        <v>217</v>
      </c>
      <c r="E172" s="194" t="s">
        <v>1377</v>
      </c>
      <c r="F172" s="195" t="s">
        <v>1378</v>
      </c>
      <c r="G172" s="196" t="s">
        <v>365</v>
      </c>
      <c r="H172" s="197">
        <v>6.72</v>
      </c>
      <c r="I172" s="198"/>
      <c r="J172" s="199">
        <f>ROUND(I172*H172,2)</f>
        <v>0</v>
      </c>
      <c r="K172" s="195" t="s">
        <v>231</v>
      </c>
      <c r="L172" s="40"/>
      <c r="M172" s="200" t="s">
        <v>1</v>
      </c>
      <c r="N172" s="201" t="s">
        <v>42</v>
      </c>
      <c r="O172" s="72"/>
      <c r="P172" s="202">
        <f>O172*H172</f>
        <v>0</v>
      </c>
      <c r="Q172" s="202">
        <v>0</v>
      </c>
      <c r="R172" s="202">
        <f>Q172*H172</f>
        <v>0</v>
      </c>
      <c r="S172" s="202">
        <v>0</v>
      </c>
      <c r="T172" s="20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4" t="s">
        <v>222</v>
      </c>
      <c r="AT172" s="204" t="s">
        <v>217</v>
      </c>
      <c r="AU172" s="204" t="s">
        <v>86</v>
      </c>
      <c r="AY172" s="18" t="s">
        <v>215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18" t="s">
        <v>84</v>
      </c>
      <c r="BK172" s="205">
        <f>ROUND(I172*H172,2)</f>
        <v>0</v>
      </c>
      <c r="BL172" s="18" t="s">
        <v>222</v>
      </c>
      <c r="BM172" s="204" t="s">
        <v>1379</v>
      </c>
    </row>
    <row r="173" spans="2:51" s="13" customFormat="1" ht="11.25">
      <c r="B173" s="206"/>
      <c r="C173" s="207"/>
      <c r="D173" s="208" t="s">
        <v>224</v>
      </c>
      <c r="E173" s="209" t="s">
        <v>1</v>
      </c>
      <c r="F173" s="210" t="s">
        <v>1380</v>
      </c>
      <c r="G173" s="207"/>
      <c r="H173" s="209" t="s">
        <v>1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224</v>
      </c>
      <c r="AU173" s="216" t="s">
        <v>86</v>
      </c>
      <c r="AV173" s="13" t="s">
        <v>84</v>
      </c>
      <c r="AW173" s="13" t="s">
        <v>32</v>
      </c>
      <c r="AX173" s="13" t="s">
        <v>77</v>
      </c>
      <c r="AY173" s="216" t="s">
        <v>215</v>
      </c>
    </row>
    <row r="174" spans="2:51" s="14" customFormat="1" ht="11.25">
      <c r="B174" s="217"/>
      <c r="C174" s="218"/>
      <c r="D174" s="208" t="s">
        <v>224</v>
      </c>
      <c r="E174" s="219" t="s">
        <v>1</v>
      </c>
      <c r="F174" s="220" t="s">
        <v>1381</v>
      </c>
      <c r="G174" s="218"/>
      <c r="H174" s="221">
        <v>6.72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224</v>
      </c>
      <c r="AU174" s="227" t="s">
        <v>86</v>
      </c>
      <c r="AV174" s="14" t="s">
        <v>86</v>
      </c>
      <c r="AW174" s="14" t="s">
        <v>32</v>
      </c>
      <c r="AX174" s="14" t="s">
        <v>84</v>
      </c>
      <c r="AY174" s="227" t="s">
        <v>215</v>
      </c>
    </row>
    <row r="175" spans="1:65" s="2" customFormat="1" ht="33" customHeight="1">
      <c r="A175" s="35"/>
      <c r="B175" s="36"/>
      <c r="C175" s="193" t="s">
        <v>319</v>
      </c>
      <c r="D175" s="193" t="s">
        <v>217</v>
      </c>
      <c r="E175" s="194" t="s">
        <v>582</v>
      </c>
      <c r="F175" s="195" t="s">
        <v>583</v>
      </c>
      <c r="G175" s="196" t="s">
        <v>365</v>
      </c>
      <c r="H175" s="197">
        <v>6.72</v>
      </c>
      <c r="I175" s="198"/>
      <c r="J175" s="199">
        <f>ROUND(I175*H175,2)</f>
        <v>0</v>
      </c>
      <c r="K175" s="195" t="s">
        <v>231</v>
      </c>
      <c r="L175" s="40"/>
      <c r="M175" s="200" t="s">
        <v>1</v>
      </c>
      <c r="N175" s="201" t="s">
        <v>42</v>
      </c>
      <c r="O175" s="72"/>
      <c r="P175" s="202">
        <f>O175*H175</f>
        <v>0</v>
      </c>
      <c r="Q175" s="202">
        <v>0</v>
      </c>
      <c r="R175" s="202">
        <f>Q175*H175</f>
        <v>0</v>
      </c>
      <c r="S175" s="202">
        <v>0</v>
      </c>
      <c r="T175" s="20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4" t="s">
        <v>222</v>
      </c>
      <c r="AT175" s="204" t="s">
        <v>217</v>
      </c>
      <c r="AU175" s="204" t="s">
        <v>86</v>
      </c>
      <c r="AY175" s="18" t="s">
        <v>215</v>
      </c>
      <c r="BE175" s="205">
        <f>IF(N175="základní",J175,0)</f>
        <v>0</v>
      </c>
      <c r="BF175" s="205">
        <f>IF(N175="snížená",J175,0)</f>
        <v>0</v>
      </c>
      <c r="BG175" s="205">
        <f>IF(N175="zákl. přenesená",J175,0)</f>
        <v>0</v>
      </c>
      <c r="BH175" s="205">
        <f>IF(N175="sníž. přenesená",J175,0)</f>
        <v>0</v>
      </c>
      <c r="BI175" s="205">
        <f>IF(N175="nulová",J175,0)</f>
        <v>0</v>
      </c>
      <c r="BJ175" s="18" t="s">
        <v>84</v>
      </c>
      <c r="BK175" s="205">
        <f>ROUND(I175*H175,2)</f>
        <v>0</v>
      </c>
      <c r="BL175" s="18" t="s">
        <v>222</v>
      </c>
      <c r="BM175" s="204" t="s">
        <v>1382</v>
      </c>
    </row>
    <row r="176" spans="1:65" s="2" customFormat="1" ht="24.2" customHeight="1">
      <c r="A176" s="35"/>
      <c r="B176" s="36"/>
      <c r="C176" s="193" t="s">
        <v>321</v>
      </c>
      <c r="D176" s="193" t="s">
        <v>217</v>
      </c>
      <c r="E176" s="194" t="s">
        <v>1010</v>
      </c>
      <c r="F176" s="195" t="s">
        <v>1011</v>
      </c>
      <c r="G176" s="196" t="s">
        <v>230</v>
      </c>
      <c r="H176" s="197">
        <v>75.005</v>
      </c>
      <c r="I176" s="198"/>
      <c r="J176" s="199">
        <f>ROUND(I176*H176,2)</f>
        <v>0</v>
      </c>
      <c r="K176" s="195" t="s">
        <v>231</v>
      </c>
      <c r="L176" s="40"/>
      <c r="M176" s="200" t="s">
        <v>1</v>
      </c>
      <c r="N176" s="201" t="s">
        <v>42</v>
      </c>
      <c r="O176" s="72"/>
      <c r="P176" s="202">
        <f>O176*H176</f>
        <v>0</v>
      </c>
      <c r="Q176" s="202">
        <v>0</v>
      </c>
      <c r="R176" s="202">
        <f>Q176*H176</f>
        <v>0</v>
      </c>
      <c r="S176" s="202">
        <v>0</v>
      </c>
      <c r="T176" s="20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4" t="s">
        <v>222</v>
      </c>
      <c r="AT176" s="204" t="s">
        <v>217</v>
      </c>
      <c r="AU176" s="204" t="s">
        <v>86</v>
      </c>
      <c r="AY176" s="18" t="s">
        <v>215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18" t="s">
        <v>84</v>
      </c>
      <c r="BK176" s="205">
        <f>ROUND(I176*H176,2)</f>
        <v>0</v>
      </c>
      <c r="BL176" s="18" t="s">
        <v>222</v>
      </c>
      <c r="BM176" s="204" t="s">
        <v>1012</v>
      </c>
    </row>
    <row r="177" spans="2:51" s="13" customFormat="1" ht="11.25">
      <c r="B177" s="206"/>
      <c r="C177" s="207"/>
      <c r="D177" s="208" t="s">
        <v>224</v>
      </c>
      <c r="E177" s="209" t="s">
        <v>1</v>
      </c>
      <c r="F177" s="210" t="s">
        <v>1383</v>
      </c>
      <c r="G177" s="207"/>
      <c r="H177" s="209" t="s">
        <v>1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224</v>
      </c>
      <c r="AU177" s="216" t="s">
        <v>86</v>
      </c>
      <c r="AV177" s="13" t="s">
        <v>84</v>
      </c>
      <c r="AW177" s="13" t="s">
        <v>32</v>
      </c>
      <c r="AX177" s="13" t="s">
        <v>77</v>
      </c>
      <c r="AY177" s="216" t="s">
        <v>215</v>
      </c>
    </row>
    <row r="178" spans="2:51" s="14" customFormat="1" ht="11.25">
      <c r="B178" s="217"/>
      <c r="C178" s="218"/>
      <c r="D178" s="208" t="s">
        <v>224</v>
      </c>
      <c r="E178" s="219" t="s">
        <v>1</v>
      </c>
      <c r="F178" s="220" t="s">
        <v>1384</v>
      </c>
      <c r="G178" s="218"/>
      <c r="H178" s="221">
        <v>75.005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224</v>
      </c>
      <c r="AU178" s="227" t="s">
        <v>86</v>
      </c>
      <c r="AV178" s="14" t="s">
        <v>86</v>
      </c>
      <c r="AW178" s="14" t="s">
        <v>32</v>
      </c>
      <c r="AX178" s="14" t="s">
        <v>84</v>
      </c>
      <c r="AY178" s="227" t="s">
        <v>215</v>
      </c>
    </row>
    <row r="179" spans="1:65" s="2" customFormat="1" ht="24.2" customHeight="1">
      <c r="A179" s="35"/>
      <c r="B179" s="36"/>
      <c r="C179" s="193" t="s">
        <v>324</v>
      </c>
      <c r="D179" s="193" t="s">
        <v>217</v>
      </c>
      <c r="E179" s="194" t="s">
        <v>1015</v>
      </c>
      <c r="F179" s="195" t="s">
        <v>1016</v>
      </c>
      <c r="G179" s="196" t="s">
        <v>230</v>
      </c>
      <c r="H179" s="197">
        <v>21.155</v>
      </c>
      <c r="I179" s="198"/>
      <c r="J179" s="199">
        <f>ROUND(I179*H179,2)</f>
        <v>0</v>
      </c>
      <c r="K179" s="195" t="s">
        <v>231</v>
      </c>
      <c r="L179" s="40"/>
      <c r="M179" s="200" t="s">
        <v>1</v>
      </c>
      <c r="N179" s="201" t="s">
        <v>42</v>
      </c>
      <c r="O179" s="72"/>
      <c r="P179" s="202">
        <f>O179*H179</f>
        <v>0</v>
      </c>
      <c r="Q179" s="202">
        <v>0</v>
      </c>
      <c r="R179" s="202">
        <f>Q179*H179</f>
        <v>0</v>
      </c>
      <c r="S179" s="202">
        <v>0</v>
      </c>
      <c r="T179" s="20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4" t="s">
        <v>222</v>
      </c>
      <c r="AT179" s="204" t="s">
        <v>217</v>
      </c>
      <c r="AU179" s="204" t="s">
        <v>86</v>
      </c>
      <c r="AY179" s="18" t="s">
        <v>215</v>
      </c>
      <c r="BE179" s="205">
        <f>IF(N179="základní",J179,0)</f>
        <v>0</v>
      </c>
      <c r="BF179" s="205">
        <f>IF(N179="snížená",J179,0)</f>
        <v>0</v>
      </c>
      <c r="BG179" s="205">
        <f>IF(N179="zákl. přenesená",J179,0)</f>
        <v>0</v>
      </c>
      <c r="BH179" s="205">
        <f>IF(N179="sníž. přenesená",J179,0)</f>
        <v>0</v>
      </c>
      <c r="BI179" s="205">
        <f>IF(N179="nulová",J179,0)</f>
        <v>0</v>
      </c>
      <c r="BJ179" s="18" t="s">
        <v>84</v>
      </c>
      <c r="BK179" s="205">
        <f>ROUND(I179*H179,2)</f>
        <v>0</v>
      </c>
      <c r="BL179" s="18" t="s">
        <v>222</v>
      </c>
      <c r="BM179" s="204" t="s">
        <v>1017</v>
      </c>
    </row>
    <row r="180" spans="2:51" s="13" customFormat="1" ht="11.25">
      <c r="B180" s="206"/>
      <c r="C180" s="207"/>
      <c r="D180" s="208" t="s">
        <v>224</v>
      </c>
      <c r="E180" s="209" t="s">
        <v>1</v>
      </c>
      <c r="F180" s="210" t="s">
        <v>1383</v>
      </c>
      <c r="G180" s="207"/>
      <c r="H180" s="209" t="s">
        <v>1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224</v>
      </c>
      <c r="AU180" s="216" t="s">
        <v>86</v>
      </c>
      <c r="AV180" s="13" t="s">
        <v>84</v>
      </c>
      <c r="AW180" s="13" t="s">
        <v>32</v>
      </c>
      <c r="AX180" s="13" t="s">
        <v>77</v>
      </c>
      <c r="AY180" s="216" t="s">
        <v>215</v>
      </c>
    </row>
    <row r="181" spans="2:51" s="14" customFormat="1" ht="11.25">
      <c r="B181" s="217"/>
      <c r="C181" s="218"/>
      <c r="D181" s="208" t="s">
        <v>224</v>
      </c>
      <c r="E181" s="219" t="s">
        <v>1</v>
      </c>
      <c r="F181" s="220" t="s">
        <v>1385</v>
      </c>
      <c r="G181" s="218"/>
      <c r="H181" s="221">
        <v>21.155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224</v>
      </c>
      <c r="AU181" s="227" t="s">
        <v>86</v>
      </c>
      <c r="AV181" s="14" t="s">
        <v>86</v>
      </c>
      <c r="AW181" s="14" t="s">
        <v>32</v>
      </c>
      <c r="AX181" s="14" t="s">
        <v>84</v>
      </c>
      <c r="AY181" s="227" t="s">
        <v>215</v>
      </c>
    </row>
    <row r="182" spans="1:65" s="2" customFormat="1" ht="24.2" customHeight="1">
      <c r="A182" s="35"/>
      <c r="B182" s="36"/>
      <c r="C182" s="193" t="s">
        <v>328</v>
      </c>
      <c r="D182" s="193" t="s">
        <v>217</v>
      </c>
      <c r="E182" s="194" t="s">
        <v>1019</v>
      </c>
      <c r="F182" s="195" t="s">
        <v>1020</v>
      </c>
      <c r="G182" s="196" t="s">
        <v>230</v>
      </c>
      <c r="H182" s="197">
        <v>1366.833</v>
      </c>
      <c r="I182" s="198"/>
      <c r="J182" s="199">
        <f>ROUND(I182*H182,2)</f>
        <v>0</v>
      </c>
      <c r="K182" s="195" t="s">
        <v>231</v>
      </c>
      <c r="L182" s="40"/>
      <c r="M182" s="200" t="s">
        <v>1</v>
      </c>
      <c r="N182" s="201" t="s">
        <v>42</v>
      </c>
      <c r="O182" s="72"/>
      <c r="P182" s="202">
        <f>O182*H182</f>
        <v>0</v>
      </c>
      <c r="Q182" s="202">
        <v>0</v>
      </c>
      <c r="R182" s="202">
        <f>Q182*H182</f>
        <v>0</v>
      </c>
      <c r="S182" s="202">
        <v>0</v>
      </c>
      <c r="T182" s="20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4" t="s">
        <v>222</v>
      </c>
      <c r="AT182" s="204" t="s">
        <v>217</v>
      </c>
      <c r="AU182" s="204" t="s">
        <v>86</v>
      </c>
      <c r="AY182" s="18" t="s">
        <v>215</v>
      </c>
      <c r="BE182" s="205">
        <f>IF(N182="základní",J182,0)</f>
        <v>0</v>
      </c>
      <c r="BF182" s="205">
        <f>IF(N182="snížená",J182,0)</f>
        <v>0</v>
      </c>
      <c r="BG182" s="205">
        <f>IF(N182="zákl. přenesená",J182,0)</f>
        <v>0</v>
      </c>
      <c r="BH182" s="205">
        <f>IF(N182="sníž. přenesená",J182,0)</f>
        <v>0</v>
      </c>
      <c r="BI182" s="205">
        <f>IF(N182="nulová",J182,0)</f>
        <v>0</v>
      </c>
      <c r="BJ182" s="18" t="s">
        <v>84</v>
      </c>
      <c r="BK182" s="205">
        <f>ROUND(I182*H182,2)</f>
        <v>0</v>
      </c>
      <c r="BL182" s="18" t="s">
        <v>222</v>
      </c>
      <c r="BM182" s="204" t="s">
        <v>1021</v>
      </c>
    </row>
    <row r="183" spans="2:51" s="13" customFormat="1" ht="11.25">
      <c r="B183" s="206"/>
      <c r="C183" s="207"/>
      <c r="D183" s="208" t="s">
        <v>224</v>
      </c>
      <c r="E183" s="209" t="s">
        <v>1</v>
      </c>
      <c r="F183" s="210" t="s">
        <v>1386</v>
      </c>
      <c r="G183" s="207"/>
      <c r="H183" s="209" t="s">
        <v>1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224</v>
      </c>
      <c r="AU183" s="216" t="s">
        <v>86</v>
      </c>
      <c r="AV183" s="13" t="s">
        <v>84</v>
      </c>
      <c r="AW183" s="13" t="s">
        <v>32</v>
      </c>
      <c r="AX183" s="13" t="s">
        <v>77</v>
      </c>
      <c r="AY183" s="216" t="s">
        <v>215</v>
      </c>
    </row>
    <row r="184" spans="2:51" s="14" customFormat="1" ht="11.25">
      <c r="B184" s="217"/>
      <c r="C184" s="218"/>
      <c r="D184" s="208" t="s">
        <v>224</v>
      </c>
      <c r="E184" s="219" t="s">
        <v>1</v>
      </c>
      <c r="F184" s="220" t="s">
        <v>1387</v>
      </c>
      <c r="G184" s="218"/>
      <c r="H184" s="221">
        <v>1366.833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224</v>
      </c>
      <c r="AU184" s="227" t="s">
        <v>86</v>
      </c>
      <c r="AV184" s="14" t="s">
        <v>86</v>
      </c>
      <c r="AW184" s="14" t="s">
        <v>32</v>
      </c>
      <c r="AX184" s="14" t="s">
        <v>84</v>
      </c>
      <c r="AY184" s="227" t="s">
        <v>215</v>
      </c>
    </row>
    <row r="185" spans="1:65" s="2" customFormat="1" ht="24.2" customHeight="1">
      <c r="A185" s="35"/>
      <c r="B185" s="36"/>
      <c r="C185" s="193" t="s">
        <v>337</v>
      </c>
      <c r="D185" s="193" t="s">
        <v>217</v>
      </c>
      <c r="E185" s="194" t="s">
        <v>1024</v>
      </c>
      <c r="F185" s="195" t="s">
        <v>1025</v>
      </c>
      <c r="G185" s="196" t="s">
        <v>230</v>
      </c>
      <c r="H185" s="197">
        <v>385.517</v>
      </c>
      <c r="I185" s="198"/>
      <c r="J185" s="199">
        <f>ROUND(I185*H185,2)</f>
        <v>0</v>
      </c>
      <c r="K185" s="195" t="s">
        <v>231</v>
      </c>
      <c r="L185" s="40"/>
      <c r="M185" s="200" t="s">
        <v>1</v>
      </c>
      <c r="N185" s="201" t="s">
        <v>42</v>
      </c>
      <c r="O185" s="72"/>
      <c r="P185" s="202">
        <f>O185*H185</f>
        <v>0</v>
      </c>
      <c r="Q185" s="202">
        <v>0</v>
      </c>
      <c r="R185" s="202">
        <f>Q185*H185</f>
        <v>0</v>
      </c>
      <c r="S185" s="202">
        <v>0</v>
      </c>
      <c r="T185" s="20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4" t="s">
        <v>222</v>
      </c>
      <c r="AT185" s="204" t="s">
        <v>217</v>
      </c>
      <c r="AU185" s="204" t="s">
        <v>86</v>
      </c>
      <c r="AY185" s="18" t="s">
        <v>215</v>
      </c>
      <c r="BE185" s="205">
        <f>IF(N185="základní",J185,0)</f>
        <v>0</v>
      </c>
      <c r="BF185" s="205">
        <f>IF(N185="snížená",J185,0)</f>
        <v>0</v>
      </c>
      <c r="BG185" s="205">
        <f>IF(N185="zákl. přenesená",J185,0)</f>
        <v>0</v>
      </c>
      <c r="BH185" s="205">
        <f>IF(N185="sníž. přenesená",J185,0)</f>
        <v>0</v>
      </c>
      <c r="BI185" s="205">
        <f>IF(N185="nulová",J185,0)</f>
        <v>0</v>
      </c>
      <c r="BJ185" s="18" t="s">
        <v>84</v>
      </c>
      <c r="BK185" s="205">
        <f>ROUND(I185*H185,2)</f>
        <v>0</v>
      </c>
      <c r="BL185" s="18" t="s">
        <v>222</v>
      </c>
      <c r="BM185" s="204" t="s">
        <v>1026</v>
      </c>
    </row>
    <row r="186" spans="2:51" s="13" customFormat="1" ht="11.25">
      <c r="B186" s="206"/>
      <c r="C186" s="207"/>
      <c r="D186" s="208" t="s">
        <v>224</v>
      </c>
      <c r="E186" s="209" t="s">
        <v>1</v>
      </c>
      <c r="F186" s="210" t="s">
        <v>1386</v>
      </c>
      <c r="G186" s="207"/>
      <c r="H186" s="209" t="s">
        <v>1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224</v>
      </c>
      <c r="AU186" s="216" t="s">
        <v>86</v>
      </c>
      <c r="AV186" s="13" t="s">
        <v>84</v>
      </c>
      <c r="AW186" s="13" t="s">
        <v>32</v>
      </c>
      <c r="AX186" s="13" t="s">
        <v>77</v>
      </c>
      <c r="AY186" s="216" t="s">
        <v>215</v>
      </c>
    </row>
    <row r="187" spans="2:51" s="14" customFormat="1" ht="11.25">
      <c r="B187" s="217"/>
      <c r="C187" s="218"/>
      <c r="D187" s="208" t="s">
        <v>224</v>
      </c>
      <c r="E187" s="219" t="s">
        <v>1</v>
      </c>
      <c r="F187" s="220" t="s">
        <v>1388</v>
      </c>
      <c r="G187" s="218"/>
      <c r="H187" s="221">
        <v>385.517</v>
      </c>
      <c r="I187" s="222"/>
      <c r="J187" s="218"/>
      <c r="K187" s="218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224</v>
      </c>
      <c r="AU187" s="227" t="s">
        <v>86</v>
      </c>
      <c r="AV187" s="14" t="s">
        <v>86</v>
      </c>
      <c r="AW187" s="14" t="s">
        <v>32</v>
      </c>
      <c r="AX187" s="14" t="s">
        <v>84</v>
      </c>
      <c r="AY187" s="227" t="s">
        <v>215</v>
      </c>
    </row>
    <row r="188" spans="1:65" s="2" customFormat="1" ht="33" customHeight="1">
      <c r="A188" s="35"/>
      <c r="B188" s="36"/>
      <c r="C188" s="193" t="s">
        <v>343</v>
      </c>
      <c r="D188" s="193" t="s">
        <v>217</v>
      </c>
      <c r="E188" s="194" t="s">
        <v>1028</v>
      </c>
      <c r="F188" s="195" t="s">
        <v>1029</v>
      </c>
      <c r="G188" s="196" t="s">
        <v>230</v>
      </c>
      <c r="H188" s="197">
        <v>96.16</v>
      </c>
      <c r="I188" s="198"/>
      <c r="J188" s="199">
        <f>ROUND(I188*H188,2)</f>
        <v>0</v>
      </c>
      <c r="K188" s="195" t="s">
        <v>221</v>
      </c>
      <c r="L188" s="40"/>
      <c r="M188" s="200" t="s">
        <v>1</v>
      </c>
      <c r="N188" s="201" t="s">
        <v>42</v>
      </c>
      <c r="O188" s="72"/>
      <c r="P188" s="202">
        <f>O188*H188</f>
        <v>0</v>
      </c>
      <c r="Q188" s="202">
        <v>0</v>
      </c>
      <c r="R188" s="202">
        <f>Q188*H188</f>
        <v>0</v>
      </c>
      <c r="S188" s="202">
        <v>0</v>
      </c>
      <c r="T188" s="20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4" t="s">
        <v>222</v>
      </c>
      <c r="AT188" s="204" t="s">
        <v>217</v>
      </c>
      <c r="AU188" s="204" t="s">
        <v>86</v>
      </c>
      <c r="AY188" s="18" t="s">
        <v>215</v>
      </c>
      <c r="BE188" s="205">
        <f>IF(N188="základní",J188,0)</f>
        <v>0</v>
      </c>
      <c r="BF188" s="205">
        <f>IF(N188="snížená",J188,0)</f>
        <v>0</v>
      </c>
      <c r="BG188" s="205">
        <f>IF(N188="zákl. přenesená",J188,0)</f>
        <v>0</v>
      </c>
      <c r="BH188" s="205">
        <f>IF(N188="sníž. přenesená",J188,0)</f>
        <v>0</v>
      </c>
      <c r="BI188" s="205">
        <f>IF(N188="nulová",J188,0)</f>
        <v>0</v>
      </c>
      <c r="BJ188" s="18" t="s">
        <v>84</v>
      </c>
      <c r="BK188" s="205">
        <f>ROUND(I188*H188,2)</f>
        <v>0</v>
      </c>
      <c r="BL188" s="18" t="s">
        <v>222</v>
      </c>
      <c r="BM188" s="204" t="s">
        <v>1030</v>
      </c>
    </row>
    <row r="189" spans="2:51" s="14" customFormat="1" ht="11.25">
      <c r="B189" s="217"/>
      <c r="C189" s="218"/>
      <c r="D189" s="208" t="s">
        <v>224</v>
      </c>
      <c r="E189" s="219" t="s">
        <v>1</v>
      </c>
      <c r="F189" s="220" t="s">
        <v>1389</v>
      </c>
      <c r="G189" s="218"/>
      <c r="H189" s="221">
        <v>96.16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224</v>
      </c>
      <c r="AU189" s="227" t="s">
        <v>86</v>
      </c>
      <c r="AV189" s="14" t="s">
        <v>86</v>
      </c>
      <c r="AW189" s="14" t="s">
        <v>32</v>
      </c>
      <c r="AX189" s="14" t="s">
        <v>84</v>
      </c>
      <c r="AY189" s="227" t="s">
        <v>215</v>
      </c>
    </row>
    <row r="190" spans="1:65" s="2" customFormat="1" ht="33" customHeight="1">
      <c r="A190" s="35"/>
      <c r="B190" s="36"/>
      <c r="C190" s="193" t="s">
        <v>7</v>
      </c>
      <c r="D190" s="193" t="s">
        <v>217</v>
      </c>
      <c r="E190" s="194" t="s">
        <v>1032</v>
      </c>
      <c r="F190" s="195" t="s">
        <v>1033</v>
      </c>
      <c r="G190" s="196" t="s">
        <v>230</v>
      </c>
      <c r="H190" s="197">
        <v>96.16</v>
      </c>
      <c r="I190" s="198"/>
      <c r="J190" s="199">
        <f>ROUND(I190*H190,2)</f>
        <v>0</v>
      </c>
      <c r="K190" s="195" t="s">
        <v>231</v>
      </c>
      <c r="L190" s="40"/>
      <c r="M190" s="200" t="s">
        <v>1</v>
      </c>
      <c r="N190" s="201" t="s">
        <v>42</v>
      </c>
      <c r="O190" s="72"/>
      <c r="P190" s="202">
        <f>O190*H190</f>
        <v>0</v>
      </c>
      <c r="Q190" s="202">
        <v>0</v>
      </c>
      <c r="R190" s="202">
        <f>Q190*H190</f>
        <v>0</v>
      </c>
      <c r="S190" s="202">
        <v>0</v>
      </c>
      <c r="T190" s="20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4" t="s">
        <v>222</v>
      </c>
      <c r="AT190" s="204" t="s">
        <v>217</v>
      </c>
      <c r="AU190" s="204" t="s">
        <v>86</v>
      </c>
      <c r="AY190" s="18" t="s">
        <v>215</v>
      </c>
      <c r="BE190" s="205">
        <f>IF(N190="základní",J190,0)</f>
        <v>0</v>
      </c>
      <c r="BF190" s="205">
        <f>IF(N190="snížená",J190,0)</f>
        <v>0</v>
      </c>
      <c r="BG190" s="205">
        <f>IF(N190="zákl. přenesená",J190,0)</f>
        <v>0</v>
      </c>
      <c r="BH190" s="205">
        <f>IF(N190="sníž. přenesená",J190,0)</f>
        <v>0</v>
      </c>
      <c r="BI190" s="205">
        <f>IF(N190="nulová",J190,0)</f>
        <v>0</v>
      </c>
      <c r="BJ190" s="18" t="s">
        <v>84</v>
      </c>
      <c r="BK190" s="205">
        <f>ROUND(I190*H190,2)</f>
        <v>0</v>
      </c>
      <c r="BL190" s="18" t="s">
        <v>222</v>
      </c>
      <c r="BM190" s="204" t="s">
        <v>1034</v>
      </c>
    </row>
    <row r="191" spans="2:51" s="14" customFormat="1" ht="11.25">
      <c r="B191" s="217"/>
      <c r="C191" s="218"/>
      <c r="D191" s="208" t="s">
        <v>224</v>
      </c>
      <c r="E191" s="219" t="s">
        <v>1</v>
      </c>
      <c r="F191" s="220" t="s">
        <v>1390</v>
      </c>
      <c r="G191" s="218"/>
      <c r="H191" s="221">
        <v>96.16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224</v>
      </c>
      <c r="AU191" s="227" t="s">
        <v>86</v>
      </c>
      <c r="AV191" s="14" t="s">
        <v>86</v>
      </c>
      <c r="AW191" s="14" t="s">
        <v>32</v>
      </c>
      <c r="AX191" s="14" t="s">
        <v>84</v>
      </c>
      <c r="AY191" s="227" t="s">
        <v>215</v>
      </c>
    </row>
    <row r="192" spans="1:65" s="2" customFormat="1" ht="44.25" customHeight="1">
      <c r="A192" s="35"/>
      <c r="B192" s="36"/>
      <c r="C192" s="193" t="s">
        <v>352</v>
      </c>
      <c r="D192" s="193" t="s">
        <v>217</v>
      </c>
      <c r="E192" s="194" t="s">
        <v>1036</v>
      </c>
      <c r="F192" s="195" t="s">
        <v>1037</v>
      </c>
      <c r="G192" s="196" t="s">
        <v>230</v>
      </c>
      <c r="H192" s="197">
        <v>96.16</v>
      </c>
      <c r="I192" s="198"/>
      <c r="J192" s="199">
        <f>ROUND(I192*H192,2)</f>
        <v>0</v>
      </c>
      <c r="K192" s="195" t="s">
        <v>221</v>
      </c>
      <c r="L192" s="40"/>
      <c r="M192" s="200" t="s">
        <v>1</v>
      </c>
      <c r="N192" s="201" t="s">
        <v>42</v>
      </c>
      <c r="O192" s="72"/>
      <c r="P192" s="202">
        <f>O192*H192</f>
        <v>0</v>
      </c>
      <c r="Q192" s="202">
        <v>0</v>
      </c>
      <c r="R192" s="202">
        <f>Q192*H192</f>
        <v>0</v>
      </c>
      <c r="S192" s="202">
        <v>0</v>
      </c>
      <c r="T192" s="20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4" t="s">
        <v>222</v>
      </c>
      <c r="AT192" s="204" t="s">
        <v>217</v>
      </c>
      <c r="AU192" s="204" t="s">
        <v>86</v>
      </c>
      <c r="AY192" s="18" t="s">
        <v>215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18" t="s">
        <v>84</v>
      </c>
      <c r="BK192" s="205">
        <f>ROUND(I192*H192,2)</f>
        <v>0</v>
      </c>
      <c r="BL192" s="18" t="s">
        <v>222</v>
      </c>
      <c r="BM192" s="204" t="s">
        <v>1038</v>
      </c>
    </row>
    <row r="193" spans="2:51" s="14" customFormat="1" ht="11.25">
      <c r="B193" s="217"/>
      <c r="C193" s="218"/>
      <c r="D193" s="208" t="s">
        <v>224</v>
      </c>
      <c r="E193" s="219" t="s">
        <v>1</v>
      </c>
      <c r="F193" s="220" t="s">
        <v>1390</v>
      </c>
      <c r="G193" s="218"/>
      <c r="H193" s="221">
        <v>96.16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224</v>
      </c>
      <c r="AU193" s="227" t="s">
        <v>86</v>
      </c>
      <c r="AV193" s="14" t="s">
        <v>86</v>
      </c>
      <c r="AW193" s="14" t="s">
        <v>32</v>
      </c>
      <c r="AX193" s="14" t="s">
        <v>84</v>
      </c>
      <c r="AY193" s="227" t="s">
        <v>215</v>
      </c>
    </row>
    <row r="194" spans="2:63" s="12" customFormat="1" ht="22.9" customHeight="1">
      <c r="B194" s="177"/>
      <c r="C194" s="178"/>
      <c r="D194" s="179" t="s">
        <v>76</v>
      </c>
      <c r="E194" s="191" t="s">
        <v>279</v>
      </c>
      <c r="F194" s="191" t="s">
        <v>1039</v>
      </c>
      <c r="G194" s="178"/>
      <c r="H194" s="178"/>
      <c r="I194" s="181"/>
      <c r="J194" s="192">
        <f>BK194</f>
        <v>0</v>
      </c>
      <c r="K194" s="178"/>
      <c r="L194" s="183"/>
      <c r="M194" s="184"/>
      <c r="N194" s="185"/>
      <c r="O194" s="185"/>
      <c r="P194" s="186">
        <f>SUM(P195:P214)</f>
        <v>0</v>
      </c>
      <c r="Q194" s="185"/>
      <c r="R194" s="186">
        <f>SUM(R195:R214)</f>
        <v>0</v>
      </c>
      <c r="S194" s="185"/>
      <c r="T194" s="187">
        <f>SUM(T195:T214)</f>
        <v>474.03713999999997</v>
      </c>
      <c r="AR194" s="188" t="s">
        <v>84</v>
      </c>
      <c r="AT194" s="189" t="s">
        <v>76</v>
      </c>
      <c r="AU194" s="189" t="s">
        <v>84</v>
      </c>
      <c r="AY194" s="188" t="s">
        <v>215</v>
      </c>
      <c r="BK194" s="190">
        <f>SUM(BK195:BK214)</f>
        <v>0</v>
      </c>
    </row>
    <row r="195" spans="1:65" s="2" customFormat="1" ht="24.2" customHeight="1">
      <c r="A195" s="35"/>
      <c r="B195" s="36"/>
      <c r="C195" s="193" t="s">
        <v>362</v>
      </c>
      <c r="D195" s="193" t="s">
        <v>217</v>
      </c>
      <c r="E195" s="194" t="s">
        <v>266</v>
      </c>
      <c r="F195" s="195" t="s">
        <v>267</v>
      </c>
      <c r="G195" s="196" t="s">
        <v>230</v>
      </c>
      <c r="H195" s="197">
        <v>427.58</v>
      </c>
      <c r="I195" s="198"/>
      <c r="J195" s="199">
        <f>ROUND(I195*H195,2)</f>
        <v>0</v>
      </c>
      <c r="K195" s="195" t="s">
        <v>231</v>
      </c>
      <c r="L195" s="40"/>
      <c r="M195" s="200" t="s">
        <v>1</v>
      </c>
      <c r="N195" s="201" t="s">
        <v>42</v>
      </c>
      <c r="O195" s="72"/>
      <c r="P195" s="202">
        <f>O195*H195</f>
        <v>0</v>
      </c>
      <c r="Q195" s="202">
        <v>0</v>
      </c>
      <c r="R195" s="202">
        <f>Q195*H195</f>
        <v>0</v>
      </c>
      <c r="S195" s="202">
        <v>0.58</v>
      </c>
      <c r="T195" s="203">
        <f>S195*H195</f>
        <v>247.99639999999997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4" t="s">
        <v>222</v>
      </c>
      <c r="AT195" s="204" t="s">
        <v>217</v>
      </c>
      <c r="AU195" s="204" t="s">
        <v>86</v>
      </c>
      <c r="AY195" s="18" t="s">
        <v>215</v>
      </c>
      <c r="BE195" s="205">
        <f>IF(N195="základní",J195,0)</f>
        <v>0</v>
      </c>
      <c r="BF195" s="205">
        <f>IF(N195="snížená",J195,0)</f>
        <v>0</v>
      </c>
      <c r="BG195" s="205">
        <f>IF(N195="zákl. přenesená",J195,0)</f>
        <v>0</v>
      </c>
      <c r="BH195" s="205">
        <f>IF(N195="sníž. přenesená",J195,0)</f>
        <v>0</v>
      </c>
      <c r="BI195" s="205">
        <f>IF(N195="nulová",J195,0)</f>
        <v>0</v>
      </c>
      <c r="BJ195" s="18" t="s">
        <v>84</v>
      </c>
      <c r="BK195" s="205">
        <f>ROUND(I195*H195,2)</f>
        <v>0</v>
      </c>
      <c r="BL195" s="18" t="s">
        <v>222</v>
      </c>
      <c r="BM195" s="204" t="s">
        <v>1062</v>
      </c>
    </row>
    <row r="196" spans="2:51" s="14" customFormat="1" ht="11.25">
      <c r="B196" s="217"/>
      <c r="C196" s="218"/>
      <c r="D196" s="208" t="s">
        <v>224</v>
      </c>
      <c r="E196" s="219" t="s">
        <v>1</v>
      </c>
      <c r="F196" s="220" t="s">
        <v>1391</v>
      </c>
      <c r="G196" s="218"/>
      <c r="H196" s="221">
        <v>427.58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224</v>
      </c>
      <c r="AU196" s="227" t="s">
        <v>86</v>
      </c>
      <c r="AV196" s="14" t="s">
        <v>86</v>
      </c>
      <c r="AW196" s="14" t="s">
        <v>32</v>
      </c>
      <c r="AX196" s="14" t="s">
        <v>84</v>
      </c>
      <c r="AY196" s="227" t="s">
        <v>215</v>
      </c>
    </row>
    <row r="197" spans="1:65" s="2" customFormat="1" ht="24.2" customHeight="1">
      <c r="A197" s="35"/>
      <c r="B197" s="36"/>
      <c r="C197" s="193" t="s">
        <v>372</v>
      </c>
      <c r="D197" s="193" t="s">
        <v>217</v>
      </c>
      <c r="E197" s="194" t="s">
        <v>1064</v>
      </c>
      <c r="F197" s="195" t="s">
        <v>1065</v>
      </c>
      <c r="G197" s="196" t="s">
        <v>230</v>
      </c>
      <c r="H197" s="197">
        <v>24.59</v>
      </c>
      <c r="I197" s="198"/>
      <c r="J197" s="199">
        <f>ROUND(I197*H197,2)</f>
        <v>0</v>
      </c>
      <c r="K197" s="195" t="s">
        <v>231</v>
      </c>
      <c r="L197" s="40"/>
      <c r="M197" s="200" t="s">
        <v>1</v>
      </c>
      <c r="N197" s="201" t="s">
        <v>42</v>
      </c>
      <c r="O197" s="72"/>
      <c r="P197" s="202">
        <f>O197*H197</f>
        <v>0</v>
      </c>
      <c r="Q197" s="202">
        <v>0</v>
      </c>
      <c r="R197" s="202">
        <f>Q197*H197</f>
        <v>0</v>
      </c>
      <c r="S197" s="202">
        <v>0.29</v>
      </c>
      <c r="T197" s="203">
        <f>S197*H197</f>
        <v>7.131099999999999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4" t="s">
        <v>222</v>
      </c>
      <c r="AT197" s="204" t="s">
        <v>217</v>
      </c>
      <c r="AU197" s="204" t="s">
        <v>86</v>
      </c>
      <c r="AY197" s="18" t="s">
        <v>215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18" t="s">
        <v>84</v>
      </c>
      <c r="BK197" s="205">
        <f>ROUND(I197*H197,2)</f>
        <v>0</v>
      </c>
      <c r="BL197" s="18" t="s">
        <v>222</v>
      </c>
      <c r="BM197" s="204" t="s">
        <v>1392</v>
      </c>
    </row>
    <row r="198" spans="2:51" s="14" customFormat="1" ht="11.25">
      <c r="B198" s="217"/>
      <c r="C198" s="218"/>
      <c r="D198" s="208" t="s">
        <v>224</v>
      </c>
      <c r="E198" s="219" t="s">
        <v>1</v>
      </c>
      <c r="F198" s="220" t="s">
        <v>1393</v>
      </c>
      <c r="G198" s="218"/>
      <c r="H198" s="221">
        <v>24.59</v>
      </c>
      <c r="I198" s="222"/>
      <c r="J198" s="218"/>
      <c r="K198" s="218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224</v>
      </c>
      <c r="AU198" s="227" t="s">
        <v>86</v>
      </c>
      <c r="AV198" s="14" t="s">
        <v>86</v>
      </c>
      <c r="AW198" s="14" t="s">
        <v>32</v>
      </c>
      <c r="AX198" s="14" t="s">
        <v>84</v>
      </c>
      <c r="AY198" s="227" t="s">
        <v>215</v>
      </c>
    </row>
    <row r="199" spans="1:65" s="2" customFormat="1" ht="24.2" customHeight="1">
      <c r="A199" s="35"/>
      <c r="B199" s="36"/>
      <c r="C199" s="193" t="s">
        <v>378</v>
      </c>
      <c r="D199" s="193" t="s">
        <v>217</v>
      </c>
      <c r="E199" s="194" t="s">
        <v>1394</v>
      </c>
      <c r="F199" s="195" t="s">
        <v>1395</v>
      </c>
      <c r="G199" s="196" t="s">
        <v>230</v>
      </c>
      <c r="H199" s="197">
        <v>64.58</v>
      </c>
      <c r="I199" s="198"/>
      <c r="J199" s="199">
        <f>ROUND(I199*H199,2)</f>
        <v>0</v>
      </c>
      <c r="K199" s="195" t="s">
        <v>231</v>
      </c>
      <c r="L199" s="40"/>
      <c r="M199" s="200" t="s">
        <v>1</v>
      </c>
      <c r="N199" s="201" t="s">
        <v>42</v>
      </c>
      <c r="O199" s="72"/>
      <c r="P199" s="202">
        <f>O199*H199</f>
        <v>0</v>
      </c>
      <c r="Q199" s="202">
        <v>0</v>
      </c>
      <c r="R199" s="202">
        <f>Q199*H199</f>
        <v>0</v>
      </c>
      <c r="S199" s="202">
        <v>0.29</v>
      </c>
      <c r="T199" s="203">
        <f>S199*H199</f>
        <v>18.728199999999998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4" t="s">
        <v>222</v>
      </c>
      <c r="AT199" s="204" t="s">
        <v>217</v>
      </c>
      <c r="AU199" s="204" t="s">
        <v>86</v>
      </c>
      <c r="AY199" s="18" t="s">
        <v>215</v>
      </c>
      <c r="BE199" s="205">
        <f>IF(N199="základní",J199,0)</f>
        <v>0</v>
      </c>
      <c r="BF199" s="205">
        <f>IF(N199="snížená",J199,0)</f>
        <v>0</v>
      </c>
      <c r="BG199" s="205">
        <f>IF(N199="zákl. přenesená",J199,0)</f>
        <v>0</v>
      </c>
      <c r="BH199" s="205">
        <f>IF(N199="sníž. přenesená",J199,0)</f>
        <v>0</v>
      </c>
      <c r="BI199" s="205">
        <f>IF(N199="nulová",J199,0)</f>
        <v>0</v>
      </c>
      <c r="BJ199" s="18" t="s">
        <v>84</v>
      </c>
      <c r="BK199" s="205">
        <f>ROUND(I199*H199,2)</f>
        <v>0</v>
      </c>
      <c r="BL199" s="18" t="s">
        <v>222</v>
      </c>
      <c r="BM199" s="204" t="s">
        <v>1066</v>
      </c>
    </row>
    <row r="200" spans="2:51" s="14" customFormat="1" ht="11.25">
      <c r="B200" s="217"/>
      <c r="C200" s="218"/>
      <c r="D200" s="208" t="s">
        <v>224</v>
      </c>
      <c r="E200" s="219" t="s">
        <v>1</v>
      </c>
      <c r="F200" s="220" t="s">
        <v>1396</v>
      </c>
      <c r="G200" s="218"/>
      <c r="H200" s="221">
        <v>64.58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224</v>
      </c>
      <c r="AU200" s="227" t="s">
        <v>86</v>
      </c>
      <c r="AV200" s="14" t="s">
        <v>86</v>
      </c>
      <c r="AW200" s="14" t="s">
        <v>32</v>
      </c>
      <c r="AX200" s="14" t="s">
        <v>84</v>
      </c>
      <c r="AY200" s="227" t="s">
        <v>215</v>
      </c>
    </row>
    <row r="201" spans="1:65" s="2" customFormat="1" ht="21.75" customHeight="1">
      <c r="A201" s="35"/>
      <c r="B201" s="36"/>
      <c r="C201" s="193" t="s">
        <v>384</v>
      </c>
      <c r="D201" s="193" t="s">
        <v>217</v>
      </c>
      <c r="E201" s="194" t="s">
        <v>270</v>
      </c>
      <c r="F201" s="195" t="s">
        <v>271</v>
      </c>
      <c r="G201" s="196" t="s">
        <v>272</v>
      </c>
      <c r="H201" s="197">
        <v>273.856</v>
      </c>
      <c r="I201" s="198"/>
      <c r="J201" s="199">
        <f>ROUND(I201*H201,2)</f>
        <v>0</v>
      </c>
      <c r="K201" s="195" t="s">
        <v>231</v>
      </c>
      <c r="L201" s="40"/>
      <c r="M201" s="200" t="s">
        <v>1</v>
      </c>
      <c r="N201" s="201" t="s">
        <v>42</v>
      </c>
      <c r="O201" s="72"/>
      <c r="P201" s="202">
        <f>O201*H201</f>
        <v>0</v>
      </c>
      <c r="Q201" s="202">
        <v>0</v>
      </c>
      <c r="R201" s="202">
        <f>Q201*H201</f>
        <v>0</v>
      </c>
      <c r="S201" s="202">
        <v>0</v>
      </c>
      <c r="T201" s="20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4" t="s">
        <v>222</v>
      </c>
      <c r="AT201" s="204" t="s">
        <v>217</v>
      </c>
      <c r="AU201" s="204" t="s">
        <v>86</v>
      </c>
      <c r="AY201" s="18" t="s">
        <v>215</v>
      </c>
      <c r="BE201" s="205">
        <f>IF(N201="základní",J201,0)</f>
        <v>0</v>
      </c>
      <c r="BF201" s="205">
        <f>IF(N201="snížená",J201,0)</f>
        <v>0</v>
      </c>
      <c r="BG201" s="205">
        <f>IF(N201="zákl. přenesená",J201,0)</f>
        <v>0</v>
      </c>
      <c r="BH201" s="205">
        <f>IF(N201="sníž. přenesená",J201,0)</f>
        <v>0</v>
      </c>
      <c r="BI201" s="205">
        <f>IF(N201="nulová",J201,0)</f>
        <v>0</v>
      </c>
      <c r="BJ201" s="18" t="s">
        <v>84</v>
      </c>
      <c r="BK201" s="205">
        <f>ROUND(I201*H201,2)</f>
        <v>0</v>
      </c>
      <c r="BL201" s="18" t="s">
        <v>222</v>
      </c>
      <c r="BM201" s="204" t="s">
        <v>1077</v>
      </c>
    </row>
    <row r="202" spans="1:65" s="2" customFormat="1" ht="24.2" customHeight="1">
      <c r="A202" s="35"/>
      <c r="B202" s="36"/>
      <c r="C202" s="193" t="s">
        <v>390</v>
      </c>
      <c r="D202" s="193" t="s">
        <v>217</v>
      </c>
      <c r="E202" s="194" t="s">
        <v>275</v>
      </c>
      <c r="F202" s="195" t="s">
        <v>276</v>
      </c>
      <c r="G202" s="196" t="s">
        <v>272</v>
      </c>
      <c r="H202" s="197">
        <v>1643.136</v>
      </c>
      <c r="I202" s="198"/>
      <c r="J202" s="199">
        <f>ROUND(I202*H202,2)</f>
        <v>0</v>
      </c>
      <c r="K202" s="195" t="s">
        <v>231</v>
      </c>
      <c r="L202" s="40"/>
      <c r="M202" s="200" t="s">
        <v>1</v>
      </c>
      <c r="N202" s="201" t="s">
        <v>42</v>
      </c>
      <c r="O202" s="72"/>
      <c r="P202" s="202">
        <f>O202*H202</f>
        <v>0</v>
      </c>
      <c r="Q202" s="202">
        <v>0</v>
      </c>
      <c r="R202" s="202">
        <f>Q202*H202</f>
        <v>0</v>
      </c>
      <c r="S202" s="202">
        <v>0</v>
      </c>
      <c r="T202" s="20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4" t="s">
        <v>222</v>
      </c>
      <c r="AT202" s="204" t="s">
        <v>217</v>
      </c>
      <c r="AU202" s="204" t="s">
        <v>86</v>
      </c>
      <c r="AY202" s="18" t="s">
        <v>215</v>
      </c>
      <c r="BE202" s="205">
        <f>IF(N202="základní",J202,0)</f>
        <v>0</v>
      </c>
      <c r="BF202" s="205">
        <f>IF(N202="snížená",J202,0)</f>
        <v>0</v>
      </c>
      <c r="BG202" s="205">
        <f>IF(N202="zákl. přenesená",J202,0)</f>
        <v>0</v>
      </c>
      <c r="BH202" s="205">
        <f>IF(N202="sníž. přenesená",J202,0)</f>
        <v>0</v>
      </c>
      <c r="BI202" s="205">
        <f>IF(N202="nulová",J202,0)</f>
        <v>0</v>
      </c>
      <c r="BJ202" s="18" t="s">
        <v>84</v>
      </c>
      <c r="BK202" s="205">
        <f>ROUND(I202*H202,2)</f>
        <v>0</v>
      </c>
      <c r="BL202" s="18" t="s">
        <v>222</v>
      </c>
      <c r="BM202" s="204" t="s">
        <v>1078</v>
      </c>
    </row>
    <row r="203" spans="2:51" s="14" customFormat="1" ht="11.25">
      <c r="B203" s="217"/>
      <c r="C203" s="218"/>
      <c r="D203" s="208" t="s">
        <v>224</v>
      </c>
      <c r="E203" s="218"/>
      <c r="F203" s="220" t="s">
        <v>1397</v>
      </c>
      <c r="G203" s="218"/>
      <c r="H203" s="221">
        <v>1643.136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224</v>
      </c>
      <c r="AU203" s="227" t="s">
        <v>86</v>
      </c>
      <c r="AV203" s="14" t="s">
        <v>86</v>
      </c>
      <c r="AW203" s="14" t="s">
        <v>4</v>
      </c>
      <c r="AX203" s="14" t="s">
        <v>84</v>
      </c>
      <c r="AY203" s="227" t="s">
        <v>215</v>
      </c>
    </row>
    <row r="204" spans="1:65" s="2" customFormat="1" ht="16.5" customHeight="1">
      <c r="A204" s="35"/>
      <c r="B204" s="36"/>
      <c r="C204" s="193" t="s">
        <v>429</v>
      </c>
      <c r="D204" s="193" t="s">
        <v>217</v>
      </c>
      <c r="E204" s="194" t="s">
        <v>280</v>
      </c>
      <c r="F204" s="195" t="s">
        <v>281</v>
      </c>
      <c r="G204" s="196" t="s">
        <v>272</v>
      </c>
      <c r="H204" s="197">
        <v>273.856</v>
      </c>
      <c r="I204" s="198"/>
      <c r="J204" s="199">
        <f>ROUND(I204*H204,2)</f>
        <v>0</v>
      </c>
      <c r="K204" s="195" t="s">
        <v>221</v>
      </c>
      <c r="L204" s="40"/>
      <c r="M204" s="200" t="s">
        <v>1</v>
      </c>
      <c r="N204" s="201" t="s">
        <v>42</v>
      </c>
      <c r="O204" s="72"/>
      <c r="P204" s="202">
        <f>O204*H204</f>
        <v>0</v>
      </c>
      <c r="Q204" s="202">
        <v>0</v>
      </c>
      <c r="R204" s="202">
        <f>Q204*H204</f>
        <v>0</v>
      </c>
      <c r="S204" s="202">
        <v>0</v>
      </c>
      <c r="T204" s="20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4" t="s">
        <v>222</v>
      </c>
      <c r="AT204" s="204" t="s">
        <v>217</v>
      </c>
      <c r="AU204" s="204" t="s">
        <v>86</v>
      </c>
      <c r="AY204" s="18" t="s">
        <v>215</v>
      </c>
      <c r="BE204" s="205">
        <f>IF(N204="základní",J204,0)</f>
        <v>0</v>
      </c>
      <c r="BF204" s="205">
        <f>IF(N204="snížená",J204,0)</f>
        <v>0</v>
      </c>
      <c r="BG204" s="205">
        <f>IF(N204="zákl. přenesená",J204,0)</f>
        <v>0</v>
      </c>
      <c r="BH204" s="205">
        <f>IF(N204="sníž. přenesená",J204,0)</f>
        <v>0</v>
      </c>
      <c r="BI204" s="205">
        <f>IF(N204="nulová",J204,0)</f>
        <v>0</v>
      </c>
      <c r="BJ204" s="18" t="s">
        <v>84</v>
      </c>
      <c r="BK204" s="205">
        <f>ROUND(I204*H204,2)</f>
        <v>0</v>
      </c>
      <c r="BL204" s="18" t="s">
        <v>222</v>
      </c>
      <c r="BM204" s="204" t="s">
        <v>1080</v>
      </c>
    </row>
    <row r="205" spans="1:65" s="2" customFormat="1" ht="24.2" customHeight="1">
      <c r="A205" s="35"/>
      <c r="B205" s="36"/>
      <c r="C205" s="193" t="s">
        <v>434</v>
      </c>
      <c r="D205" s="193" t="s">
        <v>217</v>
      </c>
      <c r="E205" s="194" t="s">
        <v>283</v>
      </c>
      <c r="F205" s="195" t="s">
        <v>284</v>
      </c>
      <c r="G205" s="196" t="s">
        <v>230</v>
      </c>
      <c r="H205" s="197">
        <v>427.58</v>
      </c>
      <c r="I205" s="198"/>
      <c r="J205" s="199">
        <f>ROUND(I205*H205,2)</f>
        <v>0</v>
      </c>
      <c r="K205" s="195" t="s">
        <v>231</v>
      </c>
      <c r="L205" s="40"/>
      <c r="M205" s="200" t="s">
        <v>1</v>
      </c>
      <c r="N205" s="201" t="s">
        <v>42</v>
      </c>
      <c r="O205" s="72"/>
      <c r="P205" s="202">
        <f>O205*H205</f>
        <v>0</v>
      </c>
      <c r="Q205" s="202">
        <v>0</v>
      </c>
      <c r="R205" s="202">
        <f>Q205*H205</f>
        <v>0</v>
      </c>
      <c r="S205" s="202">
        <v>0.45</v>
      </c>
      <c r="T205" s="203">
        <f>S205*H205</f>
        <v>192.411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4" t="s">
        <v>222</v>
      </c>
      <c r="AT205" s="204" t="s">
        <v>217</v>
      </c>
      <c r="AU205" s="204" t="s">
        <v>86</v>
      </c>
      <c r="AY205" s="18" t="s">
        <v>215</v>
      </c>
      <c r="BE205" s="205">
        <f>IF(N205="základní",J205,0)</f>
        <v>0</v>
      </c>
      <c r="BF205" s="205">
        <f>IF(N205="snížená",J205,0)</f>
        <v>0</v>
      </c>
      <c r="BG205" s="205">
        <f>IF(N205="zákl. přenesená",J205,0)</f>
        <v>0</v>
      </c>
      <c r="BH205" s="205">
        <f>IF(N205="sníž. přenesená",J205,0)</f>
        <v>0</v>
      </c>
      <c r="BI205" s="205">
        <f>IF(N205="nulová",J205,0)</f>
        <v>0</v>
      </c>
      <c r="BJ205" s="18" t="s">
        <v>84</v>
      </c>
      <c r="BK205" s="205">
        <f>ROUND(I205*H205,2)</f>
        <v>0</v>
      </c>
      <c r="BL205" s="18" t="s">
        <v>222</v>
      </c>
      <c r="BM205" s="204" t="s">
        <v>1091</v>
      </c>
    </row>
    <row r="206" spans="2:51" s="14" customFormat="1" ht="11.25">
      <c r="B206" s="217"/>
      <c r="C206" s="218"/>
      <c r="D206" s="208" t="s">
        <v>224</v>
      </c>
      <c r="E206" s="219" t="s">
        <v>1</v>
      </c>
      <c r="F206" s="220" t="s">
        <v>1391</v>
      </c>
      <c r="G206" s="218"/>
      <c r="H206" s="221">
        <v>427.58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224</v>
      </c>
      <c r="AU206" s="227" t="s">
        <v>86</v>
      </c>
      <c r="AV206" s="14" t="s">
        <v>86</v>
      </c>
      <c r="AW206" s="14" t="s">
        <v>32</v>
      </c>
      <c r="AX206" s="14" t="s">
        <v>84</v>
      </c>
      <c r="AY206" s="227" t="s">
        <v>215</v>
      </c>
    </row>
    <row r="207" spans="1:65" s="2" customFormat="1" ht="24.2" customHeight="1">
      <c r="A207" s="35"/>
      <c r="B207" s="36"/>
      <c r="C207" s="193" t="s">
        <v>439</v>
      </c>
      <c r="D207" s="193" t="s">
        <v>217</v>
      </c>
      <c r="E207" s="194" t="s">
        <v>1097</v>
      </c>
      <c r="F207" s="195" t="s">
        <v>1098</v>
      </c>
      <c r="G207" s="196" t="s">
        <v>230</v>
      </c>
      <c r="H207" s="197">
        <v>24.59</v>
      </c>
      <c r="I207" s="198"/>
      <c r="J207" s="199">
        <f>ROUND(I207*H207,2)</f>
        <v>0</v>
      </c>
      <c r="K207" s="195" t="s">
        <v>231</v>
      </c>
      <c r="L207" s="40"/>
      <c r="M207" s="200" t="s">
        <v>1</v>
      </c>
      <c r="N207" s="201" t="s">
        <v>42</v>
      </c>
      <c r="O207" s="72"/>
      <c r="P207" s="202">
        <f>O207*H207</f>
        <v>0</v>
      </c>
      <c r="Q207" s="202">
        <v>0</v>
      </c>
      <c r="R207" s="202">
        <f>Q207*H207</f>
        <v>0</v>
      </c>
      <c r="S207" s="202">
        <v>0.316</v>
      </c>
      <c r="T207" s="203">
        <f>S207*H207</f>
        <v>7.77044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4" t="s">
        <v>222</v>
      </c>
      <c r="AT207" s="204" t="s">
        <v>217</v>
      </c>
      <c r="AU207" s="204" t="s">
        <v>86</v>
      </c>
      <c r="AY207" s="18" t="s">
        <v>215</v>
      </c>
      <c r="BE207" s="205">
        <f>IF(N207="základní",J207,0)</f>
        <v>0</v>
      </c>
      <c r="BF207" s="205">
        <f>IF(N207="snížená",J207,0)</f>
        <v>0</v>
      </c>
      <c r="BG207" s="205">
        <f>IF(N207="zákl. přenesená",J207,0)</f>
        <v>0</v>
      </c>
      <c r="BH207" s="205">
        <f>IF(N207="sníž. přenesená",J207,0)</f>
        <v>0</v>
      </c>
      <c r="BI207" s="205">
        <f>IF(N207="nulová",J207,0)</f>
        <v>0</v>
      </c>
      <c r="BJ207" s="18" t="s">
        <v>84</v>
      </c>
      <c r="BK207" s="205">
        <f>ROUND(I207*H207,2)</f>
        <v>0</v>
      </c>
      <c r="BL207" s="18" t="s">
        <v>222</v>
      </c>
      <c r="BM207" s="204" t="s">
        <v>1099</v>
      </c>
    </row>
    <row r="208" spans="2:51" s="14" customFormat="1" ht="22.5">
      <c r="B208" s="217"/>
      <c r="C208" s="218"/>
      <c r="D208" s="208" t="s">
        <v>224</v>
      </c>
      <c r="E208" s="219" t="s">
        <v>1</v>
      </c>
      <c r="F208" s="220" t="s">
        <v>1398</v>
      </c>
      <c r="G208" s="218"/>
      <c r="H208" s="221">
        <v>24.59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224</v>
      </c>
      <c r="AU208" s="227" t="s">
        <v>86</v>
      </c>
      <c r="AV208" s="14" t="s">
        <v>86</v>
      </c>
      <c r="AW208" s="14" t="s">
        <v>32</v>
      </c>
      <c r="AX208" s="14" t="s">
        <v>84</v>
      </c>
      <c r="AY208" s="227" t="s">
        <v>215</v>
      </c>
    </row>
    <row r="209" spans="1:65" s="2" customFormat="1" ht="21.75" customHeight="1">
      <c r="A209" s="35"/>
      <c r="B209" s="36"/>
      <c r="C209" s="193" t="s">
        <v>468</v>
      </c>
      <c r="D209" s="193" t="s">
        <v>217</v>
      </c>
      <c r="E209" s="194" t="s">
        <v>304</v>
      </c>
      <c r="F209" s="195" t="s">
        <v>305</v>
      </c>
      <c r="G209" s="196" t="s">
        <v>220</v>
      </c>
      <c r="H209" s="197">
        <v>32.6</v>
      </c>
      <c r="I209" s="198"/>
      <c r="J209" s="199">
        <f>ROUND(I209*H209,2)</f>
        <v>0</v>
      </c>
      <c r="K209" s="195" t="s">
        <v>231</v>
      </c>
      <c r="L209" s="40"/>
      <c r="M209" s="200" t="s">
        <v>1</v>
      </c>
      <c r="N209" s="201" t="s">
        <v>42</v>
      </c>
      <c r="O209" s="72"/>
      <c r="P209" s="202">
        <f>O209*H209</f>
        <v>0</v>
      </c>
      <c r="Q209" s="202">
        <v>0</v>
      </c>
      <c r="R209" s="202">
        <f>Q209*H209</f>
        <v>0</v>
      </c>
      <c r="S209" s="202">
        <v>0</v>
      </c>
      <c r="T209" s="20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4" t="s">
        <v>222</v>
      </c>
      <c r="AT209" s="204" t="s">
        <v>217</v>
      </c>
      <c r="AU209" s="204" t="s">
        <v>86</v>
      </c>
      <c r="AY209" s="18" t="s">
        <v>215</v>
      </c>
      <c r="BE209" s="205">
        <f>IF(N209="základní",J209,0)</f>
        <v>0</v>
      </c>
      <c r="BF209" s="205">
        <f>IF(N209="snížená",J209,0)</f>
        <v>0</v>
      </c>
      <c r="BG209" s="205">
        <f>IF(N209="zákl. přenesená",J209,0)</f>
        <v>0</v>
      </c>
      <c r="BH209" s="205">
        <f>IF(N209="sníž. přenesená",J209,0)</f>
        <v>0</v>
      </c>
      <c r="BI209" s="205">
        <f>IF(N209="nulová",J209,0)</f>
        <v>0</v>
      </c>
      <c r="BJ209" s="18" t="s">
        <v>84</v>
      </c>
      <c r="BK209" s="205">
        <f>ROUND(I209*H209,2)</f>
        <v>0</v>
      </c>
      <c r="BL209" s="18" t="s">
        <v>222</v>
      </c>
      <c r="BM209" s="204" t="s">
        <v>1103</v>
      </c>
    </row>
    <row r="210" spans="2:51" s="14" customFormat="1" ht="11.25">
      <c r="B210" s="217"/>
      <c r="C210" s="218"/>
      <c r="D210" s="208" t="s">
        <v>224</v>
      </c>
      <c r="E210" s="219" t="s">
        <v>1</v>
      </c>
      <c r="F210" s="220" t="s">
        <v>1399</v>
      </c>
      <c r="G210" s="218"/>
      <c r="H210" s="221">
        <v>32.6</v>
      </c>
      <c r="I210" s="222"/>
      <c r="J210" s="218"/>
      <c r="K210" s="218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224</v>
      </c>
      <c r="AU210" s="227" t="s">
        <v>86</v>
      </c>
      <c r="AV210" s="14" t="s">
        <v>86</v>
      </c>
      <c r="AW210" s="14" t="s">
        <v>32</v>
      </c>
      <c r="AX210" s="14" t="s">
        <v>84</v>
      </c>
      <c r="AY210" s="227" t="s">
        <v>215</v>
      </c>
    </row>
    <row r="211" spans="1:65" s="2" customFormat="1" ht="21.75" customHeight="1">
      <c r="A211" s="35"/>
      <c r="B211" s="36"/>
      <c r="C211" s="193" t="s">
        <v>472</v>
      </c>
      <c r="D211" s="193" t="s">
        <v>217</v>
      </c>
      <c r="E211" s="194" t="s">
        <v>270</v>
      </c>
      <c r="F211" s="195" t="s">
        <v>271</v>
      </c>
      <c r="G211" s="196" t="s">
        <v>272</v>
      </c>
      <c r="H211" s="197">
        <v>200.181</v>
      </c>
      <c r="I211" s="198"/>
      <c r="J211" s="199">
        <f>ROUND(I211*H211,2)</f>
        <v>0</v>
      </c>
      <c r="K211" s="195" t="s">
        <v>231</v>
      </c>
      <c r="L211" s="40"/>
      <c r="M211" s="200" t="s">
        <v>1</v>
      </c>
      <c r="N211" s="201" t="s">
        <v>42</v>
      </c>
      <c r="O211" s="72"/>
      <c r="P211" s="202">
        <f>O211*H211</f>
        <v>0</v>
      </c>
      <c r="Q211" s="202">
        <v>0</v>
      </c>
      <c r="R211" s="202">
        <f>Q211*H211</f>
        <v>0</v>
      </c>
      <c r="S211" s="202">
        <v>0</v>
      </c>
      <c r="T211" s="20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4" t="s">
        <v>222</v>
      </c>
      <c r="AT211" s="204" t="s">
        <v>217</v>
      </c>
      <c r="AU211" s="204" t="s">
        <v>86</v>
      </c>
      <c r="AY211" s="18" t="s">
        <v>215</v>
      </c>
      <c r="BE211" s="205">
        <f>IF(N211="základní",J211,0)</f>
        <v>0</v>
      </c>
      <c r="BF211" s="205">
        <f>IF(N211="snížená",J211,0)</f>
        <v>0</v>
      </c>
      <c r="BG211" s="205">
        <f>IF(N211="zákl. přenesená",J211,0)</f>
        <v>0</v>
      </c>
      <c r="BH211" s="205">
        <f>IF(N211="sníž. přenesená",J211,0)</f>
        <v>0</v>
      </c>
      <c r="BI211" s="205">
        <f>IF(N211="nulová",J211,0)</f>
        <v>0</v>
      </c>
      <c r="BJ211" s="18" t="s">
        <v>84</v>
      </c>
      <c r="BK211" s="205">
        <f>ROUND(I211*H211,2)</f>
        <v>0</v>
      </c>
      <c r="BL211" s="18" t="s">
        <v>222</v>
      </c>
      <c r="BM211" s="204" t="s">
        <v>1105</v>
      </c>
    </row>
    <row r="212" spans="1:65" s="2" customFormat="1" ht="24.2" customHeight="1">
      <c r="A212" s="35"/>
      <c r="B212" s="36"/>
      <c r="C212" s="193" t="s">
        <v>477</v>
      </c>
      <c r="D212" s="193" t="s">
        <v>217</v>
      </c>
      <c r="E212" s="194" t="s">
        <v>275</v>
      </c>
      <c r="F212" s="195" t="s">
        <v>276</v>
      </c>
      <c r="G212" s="196" t="s">
        <v>272</v>
      </c>
      <c r="H212" s="197">
        <v>1201.086</v>
      </c>
      <c r="I212" s="198"/>
      <c r="J212" s="199">
        <f>ROUND(I212*H212,2)</f>
        <v>0</v>
      </c>
      <c r="K212" s="195" t="s">
        <v>231</v>
      </c>
      <c r="L212" s="40"/>
      <c r="M212" s="200" t="s">
        <v>1</v>
      </c>
      <c r="N212" s="201" t="s">
        <v>42</v>
      </c>
      <c r="O212" s="72"/>
      <c r="P212" s="202">
        <f>O212*H212</f>
        <v>0</v>
      </c>
      <c r="Q212" s="202">
        <v>0</v>
      </c>
      <c r="R212" s="202">
        <f>Q212*H212</f>
        <v>0</v>
      </c>
      <c r="S212" s="202">
        <v>0</v>
      </c>
      <c r="T212" s="20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4" t="s">
        <v>222</v>
      </c>
      <c r="AT212" s="204" t="s">
        <v>217</v>
      </c>
      <c r="AU212" s="204" t="s">
        <v>86</v>
      </c>
      <c r="AY212" s="18" t="s">
        <v>215</v>
      </c>
      <c r="BE212" s="205">
        <f>IF(N212="základní",J212,0)</f>
        <v>0</v>
      </c>
      <c r="BF212" s="205">
        <f>IF(N212="snížená",J212,0)</f>
        <v>0</v>
      </c>
      <c r="BG212" s="205">
        <f>IF(N212="zákl. přenesená",J212,0)</f>
        <v>0</v>
      </c>
      <c r="BH212" s="205">
        <f>IF(N212="sníž. přenesená",J212,0)</f>
        <v>0</v>
      </c>
      <c r="BI212" s="205">
        <f>IF(N212="nulová",J212,0)</f>
        <v>0</v>
      </c>
      <c r="BJ212" s="18" t="s">
        <v>84</v>
      </c>
      <c r="BK212" s="205">
        <f>ROUND(I212*H212,2)</f>
        <v>0</v>
      </c>
      <c r="BL212" s="18" t="s">
        <v>222</v>
      </c>
      <c r="BM212" s="204" t="s">
        <v>1106</v>
      </c>
    </row>
    <row r="213" spans="2:51" s="14" customFormat="1" ht="11.25">
      <c r="B213" s="217"/>
      <c r="C213" s="218"/>
      <c r="D213" s="208" t="s">
        <v>224</v>
      </c>
      <c r="E213" s="218"/>
      <c r="F213" s="220" t="s">
        <v>1400</v>
      </c>
      <c r="G213" s="218"/>
      <c r="H213" s="221">
        <v>1201.086</v>
      </c>
      <c r="I213" s="222"/>
      <c r="J213" s="218"/>
      <c r="K213" s="218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224</v>
      </c>
      <c r="AU213" s="227" t="s">
        <v>86</v>
      </c>
      <c r="AV213" s="14" t="s">
        <v>86</v>
      </c>
      <c r="AW213" s="14" t="s">
        <v>4</v>
      </c>
      <c r="AX213" s="14" t="s">
        <v>84</v>
      </c>
      <c r="AY213" s="227" t="s">
        <v>215</v>
      </c>
    </row>
    <row r="214" spans="1:65" s="2" customFormat="1" ht="16.5" customHeight="1">
      <c r="A214" s="35"/>
      <c r="B214" s="36"/>
      <c r="C214" s="193" t="s">
        <v>481</v>
      </c>
      <c r="D214" s="193" t="s">
        <v>217</v>
      </c>
      <c r="E214" s="194" t="s">
        <v>325</v>
      </c>
      <c r="F214" s="195" t="s">
        <v>326</v>
      </c>
      <c r="G214" s="196" t="s">
        <v>272</v>
      </c>
      <c r="H214" s="197">
        <v>200.181</v>
      </c>
      <c r="I214" s="198"/>
      <c r="J214" s="199">
        <f>ROUND(I214*H214,2)</f>
        <v>0</v>
      </c>
      <c r="K214" s="195" t="s">
        <v>221</v>
      </c>
      <c r="L214" s="40"/>
      <c r="M214" s="200" t="s">
        <v>1</v>
      </c>
      <c r="N214" s="201" t="s">
        <v>42</v>
      </c>
      <c r="O214" s="72"/>
      <c r="P214" s="202">
        <f>O214*H214</f>
        <v>0</v>
      </c>
      <c r="Q214" s="202">
        <v>0</v>
      </c>
      <c r="R214" s="202">
        <f>Q214*H214</f>
        <v>0</v>
      </c>
      <c r="S214" s="202">
        <v>0</v>
      </c>
      <c r="T214" s="20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4" t="s">
        <v>222</v>
      </c>
      <c r="AT214" s="204" t="s">
        <v>217</v>
      </c>
      <c r="AU214" s="204" t="s">
        <v>86</v>
      </c>
      <c r="AY214" s="18" t="s">
        <v>215</v>
      </c>
      <c r="BE214" s="205">
        <f>IF(N214="základní",J214,0)</f>
        <v>0</v>
      </c>
      <c r="BF214" s="205">
        <f>IF(N214="snížená",J214,0)</f>
        <v>0</v>
      </c>
      <c r="BG214" s="205">
        <f>IF(N214="zákl. přenesená",J214,0)</f>
        <v>0</v>
      </c>
      <c r="BH214" s="205">
        <f>IF(N214="sníž. přenesená",J214,0)</f>
        <v>0</v>
      </c>
      <c r="BI214" s="205">
        <f>IF(N214="nulová",J214,0)</f>
        <v>0</v>
      </c>
      <c r="BJ214" s="18" t="s">
        <v>84</v>
      </c>
      <c r="BK214" s="205">
        <f>ROUND(I214*H214,2)</f>
        <v>0</v>
      </c>
      <c r="BL214" s="18" t="s">
        <v>222</v>
      </c>
      <c r="BM214" s="204" t="s">
        <v>1108</v>
      </c>
    </row>
    <row r="215" spans="2:63" s="12" customFormat="1" ht="22.9" customHeight="1">
      <c r="B215" s="177"/>
      <c r="C215" s="178"/>
      <c r="D215" s="179" t="s">
        <v>76</v>
      </c>
      <c r="E215" s="191" t="s">
        <v>246</v>
      </c>
      <c r="F215" s="191" t="s">
        <v>648</v>
      </c>
      <c r="G215" s="178"/>
      <c r="H215" s="178"/>
      <c r="I215" s="181"/>
      <c r="J215" s="192">
        <f>BK215</f>
        <v>0</v>
      </c>
      <c r="K215" s="178"/>
      <c r="L215" s="183"/>
      <c r="M215" s="184"/>
      <c r="N215" s="185"/>
      <c r="O215" s="185"/>
      <c r="P215" s="186">
        <f>SUM(P216:P261)</f>
        <v>0</v>
      </c>
      <c r="Q215" s="185"/>
      <c r="R215" s="186">
        <f>SUM(R216:R261)</f>
        <v>69.8588404</v>
      </c>
      <c r="S215" s="185"/>
      <c r="T215" s="187">
        <f>SUM(T216:T261)</f>
        <v>0</v>
      </c>
      <c r="AR215" s="188" t="s">
        <v>84</v>
      </c>
      <c r="AT215" s="189" t="s">
        <v>76</v>
      </c>
      <c r="AU215" s="189" t="s">
        <v>84</v>
      </c>
      <c r="AY215" s="188" t="s">
        <v>215</v>
      </c>
      <c r="BK215" s="190">
        <f>SUM(BK216:BK261)</f>
        <v>0</v>
      </c>
    </row>
    <row r="216" spans="1:65" s="2" customFormat="1" ht="24.2" customHeight="1">
      <c r="A216" s="35"/>
      <c r="B216" s="36"/>
      <c r="C216" s="193" t="s">
        <v>489</v>
      </c>
      <c r="D216" s="193" t="s">
        <v>217</v>
      </c>
      <c r="E216" s="194" t="s">
        <v>1401</v>
      </c>
      <c r="F216" s="195" t="s">
        <v>1402</v>
      </c>
      <c r="G216" s="196" t="s">
        <v>230</v>
      </c>
      <c r="H216" s="197">
        <v>669.94</v>
      </c>
      <c r="I216" s="198"/>
      <c r="J216" s="199">
        <f>ROUND(I216*H216,2)</f>
        <v>0</v>
      </c>
      <c r="K216" s="195" t="s">
        <v>231</v>
      </c>
      <c r="L216" s="40"/>
      <c r="M216" s="200" t="s">
        <v>1</v>
      </c>
      <c r="N216" s="201" t="s">
        <v>42</v>
      </c>
      <c r="O216" s="72"/>
      <c r="P216" s="202">
        <f>O216*H216</f>
        <v>0</v>
      </c>
      <c r="Q216" s="202">
        <v>0</v>
      </c>
      <c r="R216" s="202">
        <f>Q216*H216</f>
        <v>0</v>
      </c>
      <c r="S216" s="202">
        <v>0</v>
      </c>
      <c r="T216" s="20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4" t="s">
        <v>222</v>
      </c>
      <c r="AT216" s="204" t="s">
        <v>217</v>
      </c>
      <c r="AU216" s="204" t="s">
        <v>86</v>
      </c>
      <c r="AY216" s="18" t="s">
        <v>215</v>
      </c>
      <c r="BE216" s="205">
        <f>IF(N216="základní",J216,0)</f>
        <v>0</v>
      </c>
      <c r="BF216" s="205">
        <f>IF(N216="snížená",J216,0)</f>
        <v>0</v>
      </c>
      <c r="BG216" s="205">
        <f>IF(N216="zákl. přenesená",J216,0)</f>
        <v>0</v>
      </c>
      <c r="BH216" s="205">
        <f>IF(N216="sníž. přenesená",J216,0)</f>
        <v>0</v>
      </c>
      <c r="BI216" s="205">
        <f>IF(N216="nulová",J216,0)</f>
        <v>0</v>
      </c>
      <c r="BJ216" s="18" t="s">
        <v>84</v>
      </c>
      <c r="BK216" s="205">
        <f>ROUND(I216*H216,2)</f>
        <v>0</v>
      </c>
      <c r="BL216" s="18" t="s">
        <v>222</v>
      </c>
      <c r="BM216" s="204" t="s">
        <v>1124</v>
      </c>
    </row>
    <row r="217" spans="2:51" s="14" customFormat="1" ht="11.25">
      <c r="B217" s="217"/>
      <c r="C217" s="218"/>
      <c r="D217" s="208" t="s">
        <v>224</v>
      </c>
      <c r="E217" s="219" t="s">
        <v>1</v>
      </c>
      <c r="F217" s="220" t="s">
        <v>1403</v>
      </c>
      <c r="G217" s="218"/>
      <c r="H217" s="221">
        <v>669.94</v>
      </c>
      <c r="I217" s="222"/>
      <c r="J217" s="218"/>
      <c r="K217" s="218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224</v>
      </c>
      <c r="AU217" s="227" t="s">
        <v>86</v>
      </c>
      <c r="AV217" s="14" t="s">
        <v>86</v>
      </c>
      <c r="AW217" s="14" t="s">
        <v>32</v>
      </c>
      <c r="AX217" s="14" t="s">
        <v>84</v>
      </c>
      <c r="AY217" s="227" t="s">
        <v>215</v>
      </c>
    </row>
    <row r="218" spans="1:65" s="2" customFormat="1" ht="24.2" customHeight="1">
      <c r="A218" s="35"/>
      <c r="B218" s="36"/>
      <c r="C218" s="193" t="s">
        <v>494</v>
      </c>
      <c r="D218" s="193" t="s">
        <v>217</v>
      </c>
      <c r="E218" s="194" t="s">
        <v>1404</v>
      </c>
      <c r="F218" s="195" t="s">
        <v>1405</v>
      </c>
      <c r="G218" s="196" t="s">
        <v>230</v>
      </c>
      <c r="H218" s="197">
        <v>669.94</v>
      </c>
      <c r="I218" s="198"/>
      <c r="J218" s="199">
        <f>ROUND(I218*H218,2)</f>
        <v>0</v>
      </c>
      <c r="K218" s="195" t="s">
        <v>221</v>
      </c>
      <c r="L218" s="40"/>
      <c r="M218" s="200" t="s">
        <v>1</v>
      </c>
      <c r="N218" s="201" t="s">
        <v>42</v>
      </c>
      <c r="O218" s="72"/>
      <c r="P218" s="202">
        <f>O218*H218</f>
        <v>0</v>
      </c>
      <c r="Q218" s="202">
        <v>0</v>
      </c>
      <c r="R218" s="202">
        <f>Q218*H218</f>
        <v>0</v>
      </c>
      <c r="S218" s="202">
        <v>0</v>
      </c>
      <c r="T218" s="20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4" t="s">
        <v>222</v>
      </c>
      <c r="AT218" s="204" t="s">
        <v>217</v>
      </c>
      <c r="AU218" s="204" t="s">
        <v>86</v>
      </c>
      <c r="AY218" s="18" t="s">
        <v>215</v>
      </c>
      <c r="BE218" s="205">
        <f>IF(N218="základní",J218,0)</f>
        <v>0</v>
      </c>
      <c r="BF218" s="205">
        <f>IF(N218="snížená",J218,0)</f>
        <v>0</v>
      </c>
      <c r="BG218" s="205">
        <f>IF(N218="zákl. přenesená",J218,0)</f>
        <v>0</v>
      </c>
      <c r="BH218" s="205">
        <f>IF(N218="sníž. přenesená",J218,0)</f>
        <v>0</v>
      </c>
      <c r="BI218" s="205">
        <f>IF(N218="nulová",J218,0)</f>
        <v>0</v>
      </c>
      <c r="BJ218" s="18" t="s">
        <v>84</v>
      </c>
      <c r="BK218" s="205">
        <f>ROUND(I218*H218,2)</f>
        <v>0</v>
      </c>
      <c r="BL218" s="18" t="s">
        <v>222</v>
      </c>
      <c r="BM218" s="204" t="s">
        <v>1132</v>
      </c>
    </row>
    <row r="219" spans="2:51" s="14" customFormat="1" ht="11.25">
      <c r="B219" s="217"/>
      <c r="C219" s="218"/>
      <c r="D219" s="208" t="s">
        <v>224</v>
      </c>
      <c r="E219" s="219" t="s">
        <v>1</v>
      </c>
      <c r="F219" s="220" t="s">
        <v>1406</v>
      </c>
      <c r="G219" s="218"/>
      <c r="H219" s="221">
        <v>669.94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224</v>
      </c>
      <c r="AU219" s="227" t="s">
        <v>86</v>
      </c>
      <c r="AV219" s="14" t="s">
        <v>86</v>
      </c>
      <c r="AW219" s="14" t="s">
        <v>32</v>
      </c>
      <c r="AX219" s="14" t="s">
        <v>84</v>
      </c>
      <c r="AY219" s="227" t="s">
        <v>215</v>
      </c>
    </row>
    <row r="220" spans="1:65" s="2" customFormat="1" ht="24.2" customHeight="1">
      <c r="A220" s="35"/>
      <c r="B220" s="36"/>
      <c r="C220" s="193" t="s">
        <v>498</v>
      </c>
      <c r="D220" s="193" t="s">
        <v>217</v>
      </c>
      <c r="E220" s="194" t="s">
        <v>1407</v>
      </c>
      <c r="F220" s="195" t="s">
        <v>1408</v>
      </c>
      <c r="G220" s="196" t="s">
        <v>230</v>
      </c>
      <c r="H220" s="197">
        <v>690.64</v>
      </c>
      <c r="I220" s="198"/>
      <c r="J220" s="199">
        <f>ROUND(I220*H220,2)</f>
        <v>0</v>
      </c>
      <c r="K220" s="195" t="s">
        <v>231</v>
      </c>
      <c r="L220" s="40"/>
      <c r="M220" s="200" t="s">
        <v>1</v>
      </c>
      <c r="N220" s="201" t="s">
        <v>42</v>
      </c>
      <c r="O220" s="72"/>
      <c r="P220" s="202">
        <f>O220*H220</f>
        <v>0</v>
      </c>
      <c r="Q220" s="202">
        <v>0</v>
      </c>
      <c r="R220" s="202">
        <f>Q220*H220</f>
        <v>0</v>
      </c>
      <c r="S220" s="202">
        <v>0</v>
      </c>
      <c r="T220" s="20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4" t="s">
        <v>222</v>
      </c>
      <c r="AT220" s="204" t="s">
        <v>217</v>
      </c>
      <c r="AU220" s="204" t="s">
        <v>86</v>
      </c>
      <c r="AY220" s="18" t="s">
        <v>215</v>
      </c>
      <c r="BE220" s="205">
        <f>IF(N220="základní",J220,0)</f>
        <v>0</v>
      </c>
      <c r="BF220" s="205">
        <f>IF(N220="snížená",J220,0)</f>
        <v>0</v>
      </c>
      <c r="BG220" s="205">
        <f>IF(N220="zákl. přenesená",J220,0)</f>
        <v>0</v>
      </c>
      <c r="BH220" s="205">
        <f>IF(N220="sníž. přenesená",J220,0)</f>
        <v>0</v>
      </c>
      <c r="BI220" s="205">
        <f>IF(N220="nulová",J220,0)</f>
        <v>0</v>
      </c>
      <c r="BJ220" s="18" t="s">
        <v>84</v>
      </c>
      <c r="BK220" s="205">
        <f>ROUND(I220*H220,2)</f>
        <v>0</v>
      </c>
      <c r="BL220" s="18" t="s">
        <v>222</v>
      </c>
      <c r="BM220" s="204" t="s">
        <v>1128</v>
      </c>
    </row>
    <row r="221" spans="2:51" s="14" customFormat="1" ht="11.25">
      <c r="B221" s="217"/>
      <c r="C221" s="218"/>
      <c r="D221" s="208" t="s">
        <v>224</v>
      </c>
      <c r="E221" s="219" t="s">
        <v>1</v>
      </c>
      <c r="F221" s="220" t="s">
        <v>1409</v>
      </c>
      <c r="G221" s="218"/>
      <c r="H221" s="221">
        <v>690.64</v>
      </c>
      <c r="I221" s="222"/>
      <c r="J221" s="218"/>
      <c r="K221" s="218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224</v>
      </c>
      <c r="AU221" s="227" t="s">
        <v>86</v>
      </c>
      <c r="AV221" s="14" t="s">
        <v>86</v>
      </c>
      <c r="AW221" s="14" t="s">
        <v>32</v>
      </c>
      <c r="AX221" s="14" t="s">
        <v>84</v>
      </c>
      <c r="AY221" s="227" t="s">
        <v>215</v>
      </c>
    </row>
    <row r="222" spans="1:65" s="2" customFormat="1" ht="24.2" customHeight="1">
      <c r="A222" s="35"/>
      <c r="B222" s="36"/>
      <c r="C222" s="193" t="s">
        <v>526</v>
      </c>
      <c r="D222" s="193" t="s">
        <v>217</v>
      </c>
      <c r="E222" s="194" t="s">
        <v>1138</v>
      </c>
      <c r="F222" s="195" t="s">
        <v>1139</v>
      </c>
      <c r="G222" s="196" t="s">
        <v>230</v>
      </c>
      <c r="H222" s="197">
        <v>690.64</v>
      </c>
      <c r="I222" s="198"/>
      <c r="J222" s="199">
        <f>ROUND(I222*H222,2)</f>
        <v>0</v>
      </c>
      <c r="K222" s="195" t="s">
        <v>221</v>
      </c>
      <c r="L222" s="40"/>
      <c r="M222" s="200" t="s">
        <v>1</v>
      </c>
      <c r="N222" s="201" t="s">
        <v>42</v>
      </c>
      <c r="O222" s="72"/>
      <c r="P222" s="202">
        <f>O222*H222</f>
        <v>0</v>
      </c>
      <c r="Q222" s="202">
        <v>0</v>
      </c>
      <c r="R222" s="202">
        <f>Q222*H222</f>
        <v>0</v>
      </c>
      <c r="S222" s="202">
        <v>0</v>
      </c>
      <c r="T222" s="20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4" t="s">
        <v>222</v>
      </c>
      <c r="AT222" s="204" t="s">
        <v>217</v>
      </c>
      <c r="AU222" s="204" t="s">
        <v>86</v>
      </c>
      <c r="AY222" s="18" t="s">
        <v>215</v>
      </c>
      <c r="BE222" s="205">
        <f>IF(N222="základní",J222,0)</f>
        <v>0</v>
      </c>
      <c r="BF222" s="205">
        <f>IF(N222="snížená",J222,0)</f>
        <v>0</v>
      </c>
      <c r="BG222" s="205">
        <f>IF(N222="zákl. přenesená",J222,0)</f>
        <v>0</v>
      </c>
      <c r="BH222" s="205">
        <f>IF(N222="sníž. přenesená",J222,0)</f>
        <v>0</v>
      </c>
      <c r="BI222" s="205">
        <f>IF(N222="nulová",J222,0)</f>
        <v>0</v>
      </c>
      <c r="BJ222" s="18" t="s">
        <v>84</v>
      </c>
      <c r="BK222" s="205">
        <f>ROUND(I222*H222,2)</f>
        <v>0</v>
      </c>
      <c r="BL222" s="18" t="s">
        <v>222</v>
      </c>
      <c r="BM222" s="204" t="s">
        <v>1140</v>
      </c>
    </row>
    <row r="223" spans="2:51" s="14" customFormat="1" ht="11.25">
      <c r="B223" s="217"/>
      <c r="C223" s="218"/>
      <c r="D223" s="208" t="s">
        <v>224</v>
      </c>
      <c r="E223" s="219" t="s">
        <v>1</v>
      </c>
      <c r="F223" s="220" t="s">
        <v>1410</v>
      </c>
      <c r="G223" s="218"/>
      <c r="H223" s="221">
        <v>690.64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224</v>
      </c>
      <c r="AU223" s="227" t="s">
        <v>86</v>
      </c>
      <c r="AV223" s="14" t="s">
        <v>86</v>
      </c>
      <c r="AW223" s="14" t="s">
        <v>32</v>
      </c>
      <c r="AX223" s="14" t="s">
        <v>84</v>
      </c>
      <c r="AY223" s="227" t="s">
        <v>215</v>
      </c>
    </row>
    <row r="224" spans="1:65" s="2" customFormat="1" ht="24.2" customHeight="1">
      <c r="A224" s="35"/>
      <c r="B224" s="36"/>
      <c r="C224" s="193" t="s">
        <v>532</v>
      </c>
      <c r="D224" s="193" t="s">
        <v>217</v>
      </c>
      <c r="E224" s="194" t="s">
        <v>1411</v>
      </c>
      <c r="F224" s="195" t="s">
        <v>1412</v>
      </c>
      <c r="G224" s="196" t="s">
        <v>230</v>
      </c>
      <c r="H224" s="197">
        <v>752.74</v>
      </c>
      <c r="I224" s="198"/>
      <c r="J224" s="199">
        <f>ROUND(I224*H224,2)</f>
        <v>0</v>
      </c>
      <c r="K224" s="195" t="s">
        <v>231</v>
      </c>
      <c r="L224" s="40"/>
      <c r="M224" s="200" t="s">
        <v>1</v>
      </c>
      <c r="N224" s="201" t="s">
        <v>42</v>
      </c>
      <c r="O224" s="72"/>
      <c r="P224" s="202">
        <f>O224*H224</f>
        <v>0</v>
      </c>
      <c r="Q224" s="202">
        <v>0</v>
      </c>
      <c r="R224" s="202">
        <f>Q224*H224</f>
        <v>0</v>
      </c>
      <c r="S224" s="202">
        <v>0</v>
      </c>
      <c r="T224" s="20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4" t="s">
        <v>222</v>
      </c>
      <c r="AT224" s="204" t="s">
        <v>217</v>
      </c>
      <c r="AU224" s="204" t="s">
        <v>86</v>
      </c>
      <c r="AY224" s="18" t="s">
        <v>215</v>
      </c>
      <c r="BE224" s="205">
        <f>IF(N224="základní",J224,0)</f>
        <v>0</v>
      </c>
      <c r="BF224" s="205">
        <f>IF(N224="snížená",J224,0)</f>
        <v>0</v>
      </c>
      <c r="BG224" s="205">
        <f>IF(N224="zákl. přenesená",J224,0)</f>
        <v>0</v>
      </c>
      <c r="BH224" s="205">
        <f>IF(N224="sníž. přenesená",J224,0)</f>
        <v>0</v>
      </c>
      <c r="BI224" s="205">
        <f>IF(N224="nulová",J224,0)</f>
        <v>0</v>
      </c>
      <c r="BJ224" s="18" t="s">
        <v>84</v>
      </c>
      <c r="BK224" s="205">
        <f>ROUND(I224*H224,2)</f>
        <v>0</v>
      </c>
      <c r="BL224" s="18" t="s">
        <v>222</v>
      </c>
      <c r="BM224" s="204" t="s">
        <v>1144</v>
      </c>
    </row>
    <row r="225" spans="2:51" s="14" customFormat="1" ht="11.25">
      <c r="B225" s="217"/>
      <c r="C225" s="218"/>
      <c r="D225" s="208" t="s">
        <v>224</v>
      </c>
      <c r="E225" s="219" t="s">
        <v>1</v>
      </c>
      <c r="F225" s="220" t="s">
        <v>1413</v>
      </c>
      <c r="G225" s="218"/>
      <c r="H225" s="221">
        <v>752.74</v>
      </c>
      <c r="I225" s="222"/>
      <c r="J225" s="218"/>
      <c r="K225" s="218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224</v>
      </c>
      <c r="AU225" s="227" t="s">
        <v>86</v>
      </c>
      <c r="AV225" s="14" t="s">
        <v>86</v>
      </c>
      <c r="AW225" s="14" t="s">
        <v>32</v>
      </c>
      <c r="AX225" s="14" t="s">
        <v>84</v>
      </c>
      <c r="AY225" s="227" t="s">
        <v>215</v>
      </c>
    </row>
    <row r="226" spans="1:65" s="2" customFormat="1" ht="24.2" customHeight="1">
      <c r="A226" s="35"/>
      <c r="B226" s="36"/>
      <c r="C226" s="193" t="s">
        <v>536</v>
      </c>
      <c r="D226" s="193" t="s">
        <v>217</v>
      </c>
      <c r="E226" s="194" t="s">
        <v>1414</v>
      </c>
      <c r="F226" s="195" t="s">
        <v>1415</v>
      </c>
      <c r="G226" s="196" t="s">
        <v>220</v>
      </c>
      <c r="H226" s="197">
        <v>304</v>
      </c>
      <c r="I226" s="198"/>
      <c r="J226" s="199">
        <f>ROUND(I226*H226,2)</f>
        <v>0</v>
      </c>
      <c r="K226" s="195" t="s">
        <v>231</v>
      </c>
      <c r="L226" s="40"/>
      <c r="M226" s="200" t="s">
        <v>1</v>
      </c>
      <c r="N226" s="201" t="s">
        <v>42</v>
      </c>
      <c r="O226" s="72"/>
      <c r="P226" s="202">
        <f>O226*H226</f>
        <v>0</v>
      </c>
      <c r="Q226" s="202">
        <v>1E-05</v>
      </c>
      <c r="R226" s="202">
        <f>Q226*H226</f>
        <v>0.00304</v>
      </c>
      <c r="S226" s="202">
        <v>0</v>
      </c>
      <c r="T226" s="203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4" t="s">
        <v>222</v>
      </c>
      <c r="AT226" s="204" t="s">
        <v>217</v>
      </c>
      <c r="AU226" s="204" t="s">
        <v>86</v>
      </c>
      <c r="AY226" s="18" t="s">
        <v>215</v>
      </c>
      <c r="BE226" s="205">
        <f>IF(N226="základní",J226,0)</f>
        <v>0</v>
      </c>
      <c r="BF226" s="205">
        <f>IF(N226="snížená",J226,0)</f>
        <v>0</v>
      </c>
      <c r="BG226" s="205">
        <f>IF(N226="zákl. přenesená",J226,0)</f>
        <v>0</v>
      </c>
      <c r="BH226" s="205">
        <f>IF(N226="sníž. přenesená",J226,0)</f>
        <v>0</v>
      </c>
      <c r="BI226" s="205">
        <f>IF(N226="nulová",J226,0)</f>
        <v>0</v>
      </c>
      <c r="BJ226" s="18" t="s">
        <v>84</v>
      </c>
      <c r="BK226" s="205">
        <f>ROUND(I226*H226,2)</f>
        <v>0</v>
      </c>
      <c r="BL226" s="18" t="s">
        <v>222</v>
      </c>
      <c r="BM226" s="204" t="s">
        <v>1416</v>
      </c>
    </row>
    <row r="227" spans="2:51" s="14" customFormat="1" ht="11.25">
      <c r="B227" s="217"/>
      <c r="C227" s="218"/>
      <c r="D227" s="208" t="s">
        <v>224</v>
      </c>
      <c r="E227" s="219" t="s">
        <v>1</v>
      </c>
      <c r="F227" s="220" t="s">
        <v>1417</v>
      </c>
      <c r="G227" s="218"/>
      <c r="H227" s="221">
        <v>304</v>
      </c>
      <c r="I227" s="222"/>
      <c r="J227" s="218"/>
      <c r="K227" s="218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224</v>
      </c>
      <c r="AU227" s="227" t="s">
        <v>86</v>
      </c>
      <c r="AV227" s="14" t="s">
        <v>86</v>
      </c>
      <c r="AW227" s="14" t="s">
        <v>32</v>
      </c>
      <c r="AX227" s="14" t="s">
        <v>84</v>
      </c>
      <c r="AY227" s="227" t="s">
        <v>215</v>
      </c>
    </row>
    <row r="228" spans="1:65" s="2" customFormat="1" ht="16.5" customHeight="1">
      <c r="A228" s="35"/>
      <c r="B228" s="36"/>
      <c r="C228" s="193" t="s">
        <v>540</v>
      </c>
      <c r="D228" s="193" t="s">
        <v>217</v>
      </c>
      <c r="E228" s="194" t="s">
        <v>1204</v>
      </c>
      <c r="F228" s="195" t="s">
        <v>1205</v>
      </c>
      <c r="G228" s="196" t="s">
        <v>230</v>
      </c>
      <c r="H228" s="197">
        <v>773.44</v>
      </c>
      <c r="I228" s="198"/>
      <c r="J228" s="199">
        <f>ROUND(I228*H228,2)</f>
        <v>0</v>
      </c>
      <c r="K228" s="195" t="s">
        <v>231</v>
      </c>
      <c r="L228" s="40"/>
      <c r="M228" s="200" t="s">
        <v>1</v>
      </c>
      <c r="N228" s="201" t="s">
        <v>42</v>
      </c>
      <c r="O228" s="72"/>
      <c r="P228" s="202">
        <f>O228*H228</f>
        <v>0</v>
      </c>
      <c r="Q228" s="202">
        <v>0</v>
      </c>
      <c r="R228" s="202">
        <f>Q228*H228</f>
        <v>0</v>
      </c>
      <c r="S228" s="202">
        <v>0</v>
      </c>
      <c r="T228" s="20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4" t="s">
        <v>222</v>
      </c>
      <c r="AT228" s="204" t="s">
        <v>217</v>
      </c>
      <c r="AU228" s="204" t="s">
        <v>86</v>
      </c>
      <c r="AY228" s="18" t="s">
        <v>215</v>
      </c>
      <c r="BE228" s="205">
        <f>IF(N228="základní",J228,0)</f>
        <v>0</v>
      </c>
      <c r="BF228" s="205">
        <f>IF(N228="snížená",J228,0)</f>
        <v>0</v>
      </c>
      <c r="BG228" s="205">
        <f>IF(N228="zákl. přenesená",J228,0)</f>
        <v>0</v>
      </c>
      <c r="BH228" s="205">
        <f>IF(N228="sníž. přenesená",J228,0)</f>
        <v>0</v>
      </c>
      <c r="BI228" s="205">
        <f>IF(N228="nulová",J228,0)</f>
        <v>0</v>
      </c>
      <c r="BJ228" s="18" t="s">
        <v>84</v>
      </c>
      <c r="BK228" s="205">
        <f>ROUND(I228*H228,2)</f>
        <v>0</v>
      </c>
      <c r="BL228" s="18" t="s">
        <v>222</v>
      </c>
      <c r="BM228" s="204" t="s">
        <v>1418</v>
      </c>
    </row>
    <row r="229" spans="2:51" s="14" customFormat="1" ht="11.25">
      <c r="B229" s="217"/>
      <c r="C229" s="218"/>
      <c r="D229" s="208" t="s">
        <v>224</v>
      </c>
      <c r="E229" s="219" t="s">
        <v>1</v>
      </c>
      <c r="F229" s="220" t="s">
        <v>1419</v>
      </c>
      <c r="G229" s="218"/>
      <c r="H229" s="221">
        <v>773.44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224</v>
      </c>
      <c r="AU229" s="227" t="s">
        <v>86</v>
      </c>
      <c r="AV229" s="14" t="s">
        <v>86</v>
      </c>
      <c r="AW229" s="14" t="s">
        <v>32</v>
      </c>
      <c r="AX229" s="14" t="s">
        <v>84</v>
      </c>
      <c r="AY229" s="227" t="s">
        <v>215</v>
      </c>
    </row>
    <row r="230" spans="1:65" s="2" customFormat="1" ht="16.5" customHeight="1">
      <c r="A230" s="35"/>
      <c r="B230" s="36"/>
      <c r="C230" s="193" t="s">
        <v>548</v>
      </c>
      <c r="D230" s="193" t="s">
        <v>217</v>
      </c>
      <c r="E230" s="194" t="s">
        <v>1146</v>
      </c>
      <c r="F230" s="195" t="s">
        <v>1147</v>
      </c>
      <c r="G230" s="196" t="s">
        <v>230</v>
      </c>
      <c r="H230" s="197">
        <v>1546.88</v>
      </c>
      <c r="I230" s="198"/>
      <c r="J230" s="199">
        <f>ROUND(I230*H230,2)</f>
        <v>0</v>
      </c>
      <c r="K230" s="195" t="s">
        <v>231</v>
      </c>
      <c r="L230" s="40"/>
      <c r="M230" s="200" t="s">
        <v>1</v>
      </c>
      <c r="N230" s="201" t="s">
        <v>42</v>
      </c>
      <c r="O230" s="72"/>
      <c r="P230" s="202">
        <f>O230*H230</f>
        <v>0</v>
      </c>
      <c r="Q230" s="202">
        <v>0</v>
      </c>
      <c r="R230" s="202">
        <f>Q230*H230</f>
        <v>0</v>
      </c>
      <c r="S230" s="202">
        <v>0</v>
      </c>
      <c r="T230" s="20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4" t="s">
        <v>222</v>
      </c>
      <c r="AT230" s="204" t="s">
        <v>217</v>
      </c>
      <c r="AU230" s="204" t="s">
        <v>86</v>
      </c>
      <c r="AY230" s="18" t="s">
        <v>215</v>
      </c>
      <c r="BE230" s="205">
        <f>IF(N230="základní",J230,0)</f>
        <v>0</v>
      </c>
      <c r="BF230" s="205">
        <f>IF(N230="snížená",J230,0)</f>
        <v>0</v>
      </c>
      <c r="BG230" s="205">
        <f>IF(N230="zákl. přenesená",J230,0)</f>
        <v>0</v>
      </c>
      <c r="BH230" s="205">
        <f>IF(N230="sníž. přenesená",J230,0)</f>
        <v>0</v>
      </c>
      <c r="BI230" s="205">
        <f>IF(N230="nulová",J230,0)</f>
        <v>0</v>
      </c>
      <c r="BJ230" s="18" t="s">
        <v>84</v>
      </c>
      <c r="BK230" s="205">
        <f>ROUND(I230*H230,2)</f>
        <v>0</v>
      </c>
      <c r="BL230" s="18" t="s">
        <v>222</v>
      </c>
      <c r="BM230" s="204" t="s">
        <v>1148</v>
      </c>
    </row>
    <row r="231" spans="2:51" s="14" customFormat="1" ht="11.25">
      <c r="B231" s="217"/>
      <c r="C231" s="218"/>
      <c r="D231" s="208" t="s">
        <v>224</v>
      </c>
      <c r="E231" s="219" t="s">
        <v>1</v>
      </c>
      <c r="F231" s="220" t="s">
        <v>1420</v>
      </c>
      <c r="G231" s="218"/>
      <c r="H231" s="221">
        <v>1546.88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224</v>
      </c>
      <c r="AU231" s="227" t="s">
        <v>86</v>
      </c>
      <c r="AV231" s="14" t="s">
        <v>86</v>
      </c>
      <c r="AW231" s="14" t="s">
        <v>32</v>
      </c>
      <c r="AX231" s="14" t="s">
        <v>84</v>
      </c>
      <c r="AY231" s="227" t="s">
        <v>215</v>
      </c>
    </row>
    <row r="232" spans="1:65" s="2" customFormat="1" ht="24.2" customHeight="1">
      <c r="A232" s="35"/>
      <c r="B232" s="36"/>
      <c r="C232" s="193" t="s">
        <v>553</v>
      </c>
      <c r="D232" s="193" t="s">
        <v>217</v>
      </c>
      <c r="E232" s="194" t="s">
        <v>1151</v>
      </c>
      <c r="F232" s="195" t="s">
        <v>1421</v>
      </c>
      <c r="G232" s="196" t="s">
        <v>220</v>
      </c>
      <c r="H232" s="197">
        <v>32.6</v>
      </c>
      <c r="I232" s="198"/>
      <c r="J232" s="199">
        <f>ROUND(I232*H232,2)</f>
        <v>0</v>
      </c>
      <c r="K232" s="195" t="s">
        <v>221</v>
      </c>
      <c r="L232" s="40"/>
      <c r="M232" s="200" t="s">
        <v>1</v>
      </c>
      <c r="N232" s="201" t="s">
        <v>42</v>
      </c>
      <c r="O232" s="72"/>
      <c r="P232" s="202">
        <f>O232*H232</f>
        <v>0</v>
      </c>
      <c r="Q232" s="202">
        <v>0.00061</v>
      </c>
      <c r="R232" s="202">
        <f>Q232*H232</f>
        <v>0.019886</v>
      </c>
      <c r="S232" s="202">
        <v>0</v>
      </c>
      <c r="T232" s="20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4" t="s">
        <v>222</v>
      </c>
      <c r="AT232" s="204" t="s">
        <v>217</v>
      </c>
      <c r="AU232" s="204" t="s">
        <v>86</v>
      </c>
      <c r="AY232" s="18" t="s">
        <v>215</v>
      </c>
      <c r="BE232" s="205">
        <f>IF(N232="základní",J232,0)</f>
        <v>0</v>
      </c>
      <c r="BF232" s="205">
        <f>IF(N232="snížená",J232,0)</f>
        <v>0</v>
      </c>
      <c r="BG232" s="205">
        <f>IF(N232="zákl. přenesená",J232,0)</f>
        <v>0</v>
      </c>
      <c r="BH232" s="205">
        <f>IF(N232="sníž. přenesená",J232,0)</f>
        <v>0</v>
      </c>
      <c r="BI232" s="205">
        <f>IF(N232="nulová",J232,0)</f>
        <v>0</v>
      </c>
      <c r="BJ232" s="18" t="s">
        <v>84</v>
      </c>
      <c r="BK232" s="205">
        <f>ROUND(I232*H232,2)</f>
        <v>0</v>
      </c>
      <c r="BL232" s="18" t="s">
        <v>222</v>
      </c>
      <c r="BM232" s="204" t="s">
        <v>1153</v>
      </c>
    </row>
    <row r="233" spans="2:51" s="14" customFormat="1" ht="11.25">
      <c r="B233" s="217"/>
      <c r="C233" s="218"/>
      <c r="D233" s="208" t="s">
        <v>224</v>
      </c>
      <c r="E233" s="219" t="s">
        <v>1</v>
      </c>
      <c r="F233" s="220" t="s">
        <v>1422</v>
      </c>
      <c r="G233" s="218"/>
      <c r="H233" s="221">
        <v>32.6</v>
      </c>
      <c r="I233" s="222"/>
      <c r="J233" s="218"/>
      <c r="K233" s="218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224</v>
      </c>
      <c r="AU233" s="227" t="s">
        <v>86</v>
      </c>
      <c r="AV233" s="14" t="s">
        <v>86</v>
      </c>
      <c r="AW233" s="14" t="s">
        <v>32</v>
      </c>
      <c r="AX233" s="14" t="s">
        <v>84</v>
      </c>
      <c r="AY233" s="227" t="s">
        <v>215</v>
      </c>
    </row>
    <row r="234" spans="1:65" s="2" customFormat="1" ht="24.2" customHeight="1">
      <c r="A234" s="35"/>
      <c r="B234" s="36"/>
      <c r="C234" s="193" t="s">
        <v>556</v>
      </c>
      <c r="D234" s="193" t="s">
        <v>217</v>
      </c>
      <c r="E234" s="194" t="s">
        <v>1155</v>
      </c>
      <c r="F234" s="195" t="s">
        <v>1156</v>
      </c>
      <c r="G234" s="196" t="s">
        <v>230</v>
      </c>
      <c r="H234" s="197">
        <v>8.59</v>
      </c>
      <c r="I234" s="198"/>
      <c r="J234" s="199">
        <f>ROUND(I234*H234,2)</f>
        <v>0</v>
      </c>
      <c r="K234" s="195" t="s">
        <v>231</v>
      </c>
      <c r="L234" s="40"/>
      <c r="M234" s="200" t="s">
        <v>1</v>
      </c>
      <c r="N234" s="201" t="s">
        <v>42</v>
      </c>
      <c r="O234" s="72"/>
      <c r="P234" s="202">
        <f>O234*H234</f>
        <v>0</v>
      </c>
      <c r="Q234" s="202">
        <v>0.10362</v>
      </c>
      <c r="R234" s="202">
        <f>Q234*H234</f>
        <v>0.8900958</v>
      </c>
      <c r="S234" s="202">
        <v>0</v>
      </c>
      <c r="T234" s="20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4" t="s">
        <v>222</v>
      </c>
      <c r="AT234" s="204" t="s">
        <v>217</v>
      </c>
      <c r="AU234" s="204" t="s">
        <v>86</v>
      </c>
      <c r="AY234" s="18" t="s">
        <v>215</v>
      </c>
      <c r="BE234" s="205">
        <f>IF(N234="základní",J234,0)</f>
        <v>0</v>
      </c>
      <c r="BF234" s="205">
        <f>IF(N234="snížená",J234,0)</f>
        <v>0</v>
      </c>
      <c r="BG234" s="205">
        <f>IF(N234="zákl. přenesená",J234,0)</f>
        <v>0</v>
      </c>
      <c r="BH234" s="205">
        <f>IF(N234="sníž. přenesená",J234,0)</f>
        <v>0</v>
      </c>
      <c r="BI234" s="205">
        <f>IF(N234="nulová",J234,0)</f>
        <v>0</v>
      </c>
      <c r="BJ234" s="18" t="s">
        <v>84</v>
      </c>
      <c r="BK234" s="205">
        <f>ROUND(I234*H234,2)</f>
        <v>0</v>
      </c>
      <c r="BL234" s="18" t="s">
        <v>222</v>
      </c>
      <c r="BM234" s="204" t="s">
        <v>1157</v>
      </c>
    </row>
    <row r="235" spans="2:51" s="14" customFormat="1" ht="11.25">
      <c r="B235" s="217"/>
      <c r="C235" s="218"/>
      <c r="D235" s="208" t="s">
        <v>224</v>
      </c>
      <c r="E235" s="219" t="s">
        <v>1</v>
      </c>
      <c r="F235" s="220" t="s">
        <v>1423</v>
      </c>
      <c r="G235" s="218"/>
      <c r="H235" s="221">
        <v>8.59</v>
      </c>
      <c r="I235" s="222"/>
      <c r="J235" s="218"/>
      <c r="K235" s="218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224</v>
      </c>
      <c r="AU235" s="227" t="s">
        <v>86</v>
      </c>
      <c r="AV235" s="14" t="s">
        <v>86</v>
      </c>
      <c r="AW235" s="14" t="s">
        <v>32</v>
      </c>
      <c r="AX235" s="14" t="s">
        <v>84</v>
      </c>
      <c r="AY235" s="227" t="s">
        <v>215</v>
      </c>
    </row>
    <row r="236" spans="1:65" s="2" customFormat="1" ht="21.75" customHeight="1">
      <c r="A236" s="35"/>
      <c r="B236" s="36"/>
      <c r="C236" s="250" t="s">
        <v>559</v>
      </c>
      <c r="D236" s="250" t="s">
        <v>527</v>
      </c>
      <c r="E236" s="251" t="s">
        <v>1162</v>
      </c>
      <c r="F236" s="252" t="s">
        <v>1163</v>
      </c>
      <c r="G236" s="253" t="s">
        <v>230</v>
      </c>
      <c r="H236" s="254">
        <v>8.848</v>
      </c>
      <c r="I236" s="255"/>
      <c r="J236" s="256">
        <f>ROUND(I236*H236,2)</f>
        <v>0</v>
      </c>
      <c r="K236" s="252" t="s">
        <v>231</v>
      </c>
      <c r="L236" s="257"/>
      <c r="M236" s="258" t="s">
        <v>1</v>
      </c>
      <c r="N236" s="259" t="s">
        <v>42</v>
      </c>
      <c r="O236" s="72"/>
      <c r="P236" s="202">
        <f>O236*H236</f>
        <v>0</v>
      </c>
      <c r="Q236" s="202">
        <v>0.176</v>
      </c>
      <c r="R236" s="202">
        <f>Q236*H236</f>
        <v>1.557248</v>
      </c>
      <c r="S236" s="202">
        <v>0</v>
      </c>
      <c r="T236" s="20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4" t="s">
        <v>261</v>
      </c>
      <c r="AT236" s="204" t="s">
        <v>527</v>
      </c>
      <c r="AU236" s="204" t="s">
        <v>86</v>
      </c>
      <c r="AY236" s="18" t="s">
        <v>215</v>
      </c>
      <c r="BE236" s="205">
        <f>IF(N236="základní",J236,0)</f>
        <v>0</v>
      </c>
      <c r="BF236" s="205">
        <f>IF(N236="snížená",J236,0)</f>
        <v>0</v>
      </c>
      <c r="BG236" s="205">
        <f>IF(N236="zákl. přenesená",J236,0)</f>
        <v>0</v>
      </c>
      <c r="BH236" s="205">
        <f>IF(N236="sníž. přenesená",J236,0)</f>
        <v>0</v>
      </c>
      <c r="BI236" s="205">
        <f>IF(N236="nulová",J236,0)</f>
        <v>0</v>
      </c>
      <c r="BJ236" s="18" t="s">
        <v>84</v>
      </c>
      <c r="BK236" s="205">
        <f>ROUND(I236*H236,2)</f>
        <v>0</v>
      </c>
      <c r="BL236" s="18" t="s">
        <v>222</v>
      </c>
      <c r="BM236" s="204" t="s">
        <v>1164</v>
      </c>
    </row>
    <row r="237" spans="2:51" s="14" customFormat="1" ht="11.25">
      <c r="B237" s="217"/>
      <c r="C237" s="218"/>
      <c r="D237" s="208" t="s">
        <v>224</v>
      </c>
      <c r="E237" s="218"/>
      <c r="F237" s="220" t="s">
        <v>1424</v>
      </c>
      <c r="G237" s="218"/>
      <c r="H237" s="221">
        <v>8.848</v>
      </c>
      <c r="I237" s="222"/>
      <c r="J237" s="218"/>
      <c r="K237" s="218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224</v>
      </c>
      <c r="AU237" s="227" t="s">
        <v>86</v>
      </c>
      <c r="AV237" s="14" t="s">
        <v>86</v>
      </c>
      <c r="AW237" s="14" t="s">
        <v>4</v>
      </c>
      <c r="AX237" s="14" t="s">
        <v>84</v>
      </c>
      <c r="AY237" s="227" t="s">
        <v>215</v>
      </c>
    </row>
    <row r="238" spans="1:65" s="2" customFormat="1" ht="24.2" customHeight="1">
      <c r="A238" s="35"/>
      <c r="B238" s="36"/>
      <c r="C238" s="193" t="s">
        <v>578</v>
      </c>
      <c r="D238" s="193" t="s">
        <v>217</v>
      </c>
      <c r="E238" s="194" t="s">
        <v>1425</v>
      </c>
      <c r="F238" s="195" t="s">
        <v>1426</v>
      </c>
      <c r="G238" s="196" t="s">
        <v>230</v>
      </c>
      <c r="H238" s="197">
        <v>8.59</v>
      </c>
      <c r="I238" s="198"/>
      <c r="J238" s="199">
        <f>ROUND(I238*H238,2)</f>
        <v>0</v>
      </c>
      <c r="K238" s="195" t="s">
        <v>231</v>
      </c>
      <c r="L238" s="40"/>
      <c r="M238" s="200" t="s">
        <v>1</v>
      </c>
      <c r="N238" s="201" t="s">
        <v>42</v>
      </c>
      <c r="O238" s="72"/>
      <c r="P238" s="202">
        <f>O238*H238</f>
        <v>0</v>
      </c>
      <c r="Q238" s="202">
        <v>0.38314</v>
      </c>
      <c r="R238" s="202">
        <f>Q238*H238</f>
        <v>3.2911726</v>
      </c>
      <c r="S238" s="202">
        <v>0</v>
      </c>
      <c r="T238" s="203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4" t="s">
        <v>222</v>
      </c>
      <c r="AT238" s="204" t="s">
        <v>217</v>
      </c>
      <c r="AU238" s="204" t="s">
        <v>86</v>
      </c>
      <c r="AY238" s="18" t="s">
        <v>215</v>
      </c>
      <c r="BE238" s="205">
        <f>IF(N238="základní",J238,0)</f>
        <v>0</v>
      </c>
      <c r="BF238" s="205">
        <f>IF(N238="snížená",J238,0)</f>
        <v>0</v>
      </c>
      <c r="BG238" s="205">
        <f>IF(N238="zákl. přenesená",J238,0)</f>
        <v>0</v>
      </c>
      <c r="BH238" s="205">
        <f>IF(N238="sníž. přenesená",J238,0)</f>
        <v>0</v>
      </c>
      <c r="BI238" s="205">
        <f>IF(N238="nulová",J238,0)</f>
        <v>0</v>
      </c>
      <c r="BJ238" s="18" t="s">
        <v>84</v>
      </c>
      <c r="BK238" s="205">
        <f>ROUND(I238*H238,2)</f>
        <v>0</v>
      </c>
      <c r="BL238" s="18" t="s">
        <v>222</v>
      </c>
      <c r="BM238" s="204" t="s">
        <v>1180</v>
      </c>
    </row>
    <row r="239" spans="2:51" s="14" customFormat="1" ht="11.25">
      <c r="B239" s="217"/>
      <c r="C239" s="218"/>
      <c r="D239" s="208" t="s">
        <v>224</v>
      </c>
      <c r="E239" s="219" t="s">
        <v>1</v>
      </c>
      <c r="F239" s="220" t="s">
        <v>1427</v>
      </c>
      <c r="G239" s="218"/>
      <c r="H239" s="221">
        <v>8.59</v>
      </c>
      <c r="I239" s="222"/>
      <c r="J239" s="218"/>
      <c r="K239" s="218"/>
      <c r="L239" s="223"/>
      <c r="M239" s="224"/>
      <c r="N239" s="225"/>
      <c r="O239" s="225"/>
      <c r="P239" s="225"/>
      <c r="Q239" s="225"/>
      <c r="R239" s="225"/>
      <c r="S239" s="225"/>
      <c r="T239" s="226"/>
      <c r="AT239" s="227" t="s">
        <v>224</v>
      </c>
      <c r="AU239" s="227" t="s">
        <v>86</v>
      </c>
      <c r="AV239" s="14" t="s">
        <v>86</v>
      </c>
      <c r="AW239" s="14" t="s">
        <v>32</v>
      </c>
      <c r="AX239" s="14" t="s">
        <v>84</v>
      </c>
      <c r="AY239" s="227" t="s">
        <v>215</v>
      </c>
    </row>
    <row r="240" spans="1:65" s="2" customFormat="1" ht="16.5" customHeight="1">
      <c r="A240" s="35"/>
      <c r="B240" s="36"/>
      <c r="C240" s="193" t="s">
        <v>581</v>
      </c>
      <c r="D240" s="193" t="s">
        <v>217</v>
      </c>
      <c r="E240" s="194" t="s">
        <v>1204</v>
      </c>
      <c r="F240" s="195" t="s">
        <v>1205</v>
      </c>
      <c r="G240" s="196" t="s">
        <v>230</v>
      </c>
      <c r="H240" s="197">
        <v>8.59</v>
      </c>
      <c r="I240" s="198"/>
      <c r="J240" s="199">
        <f>ROUND(I240*H240,2)</f>
        <v>0</v>
      </c>
      <c r="K240" s="195" t="s">
        <v>231</v>
      </c>
      <c r="L240" s="40"/>
      <c r="M240" s="200" t="s">
        <v>1</v>
      </c>
      <c r="N240" s="201" t="s">
        <v>42</v>
      </c>
      <c r="O240" s="72"/>
      <c r="P240" s="202">
        <f>O240*H240</f>
        <v>0</v>
      </c>
      <c r="Q240" s="202">
        <v>0.345</v>
      </c>
      <c r="R240" s="202">
        <f>Q240*H240</f>
        <v>2.9635499999999997</v>
      </c>
      <c r="S240" s="202">
        <v>0</v>
      </c>
      <c r="T240" s="203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4" t="s">
        <v>222</v>
      </c>
      <c r="AT240" s="204" t="s">
        <v>217</v>
      </c>
      <c r="AU240" s="204" t="s">
        <v>86</v>
      </c>
      <c r="AY240" s="18" t="s">
        <v>215</v>
      </c>
      <c r="BE240" s="205">
        <f>IF(N240="základní",J240,0)</f>
        <v>0</v>
      </c>
      <c r="BF240" s="205">
        <f>IF(N240="snížená",J240,0)</f>
        <v>0</v>
      </c>
      <c r="BG240" s="205">
        <f>IF(N240="zákl. přenesená",J240,0)</f>
        <v>0</v>
      </c>
      <c r="BH240" s="205">
        <f>IF(N240="sníž. přenesená",J240,0)</f>
        <v>0</v>
      </c>
      <c r="BI240" s="205">
        <f>IF(N240="nulová",J240,0)</f>
        <v>0</v>
      </c>
      <c r="BJ240" s="18" t="s">
        <v>84</v>
      </c>
      <c r="BK240" s="205">
        <f>ROUND(I240*H240,2)</f>
        <v>0</v>
      </c>
      <c r="BL240" s="18" t="s">
        <v>222</v>
      </c>
      <c r="BM240" s="204" t="s">
        <v>1206</v>
      </c>
    </row>
    <row r="241" spans="2:51" s="14" customFormat="1" ht="11.25">
      <c r="B241" s="217"/>
      <c r="C241" s="218"/>
      <c r="D241" s="208" t="s">
        <v>224</v>
      </c>
      <c r="E241" s="219" t="s">
        <v>1</v>
      </c>
      <c r="F241" s="220" t="s">
        <v>1428</v>
      </c>
      <c r="G241" s="218"/>
      <c r="H241" s="221">
        <v>8.59</v>
      </c>
      <c r="I241" s="222"/>
      <c r="J241" s="218"/>
      <c r="K241" s="218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224</v>
      </c>
      <c r="AU241" s="227" t="s">
        <v>86</v>
      </c>
      <c r="AV241" s="14" t="s">
        <v>86</v>
      </c>
      <c r="AW241" s="14" t="s">
        <v>32</v>
      </c>
      <c r="AX241" s="14" t="s">
        <v>84</v>
      </c>
      <c r="AY241" s="227" t="s">
        <v>215</v>
      </c>
    </row>
    <row r="242" spans="1:65" s="2" customFormat="1" ht="24.2" customHeight="1">
      <c r="A242" s="35"/>
      <c r="B242" s="36"/>
      <c r="C242" s="193" t="s">
        <v>585</v>
      </c>
      <c r="D242" s="193" t="s">
        <v>217</v>
      </c>
      <c r="E242" s="194" t="s">
        <v>1184</v>
      </c>
      <c r="F242" s="195" t="s">
        <v>1185</v>
      </c>
      <c r="G242" s="196" t="s">
        <v>230</v>
      </c>
      <c r="H242" s="197">
        <v>33.6</v>
      </c>
      <c r="I242" s="198"/>
      <c r="J242" s="199">
        <f>ROUND(I242*H242,2)</f>
        <v>0</v>
      </c>
      <c r="K242" s="195" t="s">
        <v>231</v>
      </c>
      <c r="L242" s="40"/>
      <c r="M242" s="200" t="s">
        <v>1</v>
      </c>
      <c r="N242" s="201" t="s">
        <v>42</v>
      </c>
      <c r="O242" s="72"/>
      <c r="P242" s="202">
        <f>O242*H242</f>
        <v>0</v>
      </c>
      <c r="Q242" s="202">
        <v>0.08425</v>
      </c>
      <c r="R242" s="202">
        <f>Q242*H242</f>
        <v>2.8308000000000004</v>
      </c>
      <c r="S242" s="202">
        <v>0</v>
      </c>
      <c r="T242" s="20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4" t="s">
        <v>222</v>
      </c>
      <c r="AT242" s="204" t="s">
        <v>217</v>
      </c>
      <c r="AU242" s="204" t="s">
        <v>86</v>
      </c>
      <c r="AY242" s="18" t="s">
        <v>215</v>
      </c>
      <c r="BE242" s="205">
        <f>IF(N242="základní",J242,0)</f>
        <v>0</v>
      </c>
      <c r="BF242" s="205">
        <f>IF(N242="snížená",J242,0)</f>
        <v>0</v>
      </c>
      <c r="BG242" s="205">
        <f>IF(N242="zákl. přenesená",J242,0)</f>
        <v>0</v>
      </c>
      <c r="BH242" s="205">
        <f>IF(N242="sníž. přenesená",J242,0)</f>
        <v>0</v>
      </c>
      <c r="BI242" s="205">
        <f>IF(N242="nulová",J242,0)</f>
        <v>0</v>
      </c>
      <c r="BJ242" s="18" t="s">
        <v>84</v>
      </c>
      <c r="BK242" s="205">
        <f>ROUND(I242*H242,2)</f>
        <v>0</v>
      </c>
      <c r="BL242" s="18" t="s">
        <v>222</v>
      </c>
      <c r="BM242" s="204" t="s">
        <v>1186</v>
      </c>
    </row>
    <row r="243" spans="2:51" s="14" customFormat="1" ht="11.25">
      <c r="B243" s="217"/>
      <c r="C243" s="218"/>
      <c r="D243" s="208" t="s">
        <v>224</v>
      </c>
      <c r="E243" s="219" t="s">
        <v>1</v>
      </c>
      <c r="F243" s="220" t="s">
        <v>1429</v>
      </c>
      <c r="G243" s="218"/>
      <c r="H243" s="221">
        <v>24.6</v>
      </c>
      <c r="I243" s="222"/>
      <c r="J243" s="218"/>
      <c r="K243" s="218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224</v>
      </c>
      <c r="AU243" s="227" t="s">
        <v>86</v>
      </c>
      <c r="AV243" s="14" t="s">
        <v>86</v>
      </c>
      <c r="AW243" s="14" t="s">
        <v>32</v>
      </c>
      <c r="AX243" s="14" t="s">
        <v>77</v>
      </c>
      <c r="AY243" s="227" t="s">
        <v>215</v>
      </c>
    </row>
    <row r="244" spans="2:51" s="14" customFormat="1" ht="11.25">
      <c r="B244" s="217"/>
      <c r="C244" s="218"/>
      <c r="D244" s="208" t="s">
        <v>224</v>
      </c>
      <c r="E244" s="219" t="s">
        <v>1</v>
      </c>
      <c r="F244" s="220" t="s">
        <v>1430</v>
      </c>
      <c r="G244" s="218"/>
      <c r="H244" s="221">
        <v>9</v>
      </c>
      <c r="I244" s="222"/>
      <c r="J244" s="218"/>
      <c r="K244" s="218"/>
      <c r="L244" s="223"/>
      <c r="M244" s="224"/>
      <c r="N244" s="225"/>
      <c r="O244" s="225"/>
      <c r="P244" s="225"/>
      <c r="Q244" s="225"/>
      <c r="R244" s="225"/>
      <c r="S244" s="225"/>
      <c r="T244" s="226"/>
      <c r="AT244" s="227" t="s">
        <v>224</v>
      </c>
      <c r="AU244" s="227" t="s">
        <v>86</v>
      </c>
      <c r="AV244" s="14" t="s">
        <v>86</v>
      </c>
      <c r="AW244" s="14" t="s">
        <v>32</v>
      </c>
      <c r="AX244" s="14" t="s">
        <v>77</v>
      </c>
      <c r="AY244" s="227" t="s">
        <v>215</v>
      </c>
    </row>
    <row r="245" spans="2:51" s="15" customFormat="1" ht="11.25">
      <c r="B245" s="228"/>
      <c r="C245" s="229"/>
      <c r="D245" s="208" t="s">
        <v>224</v>
      </c>
      <c r="E245" s="230" t="s">
        <v>1</v>
      </c>
      <c r="F245" s="231" t="s">
        <v>227</v>
      </c>
      <c r="G245" s="229"/>
      <c r="H245" s="232">
        <v>33.6</v>
      </c>
      <c r="I245" s="233"/>
      <c r="J245" s="229"/>
      <c r="K245" s="229"/>
      <c r="L245" s="234"/>
      <c r="M245" s="235"/>
      <c r="N245" s="236"/>
      <c r="O245" s="236"/>
      <c r="P245" s="236"/>
      <c r="Q245" s="236"/>
      <c r="R245" s="236"/>
      <c r="S245" s="236"/>
      <c r="T245" s="237"/>
      <c r="AT245" s="238" t="s">
        <v>224</v>
      </c>
      <c r="AU245" s="238" t="s">
        <v>86</v>
      </c>
      <c r="AV245" s="15" t="s">
        <v>222</v>
      </c>
      <c r="AW245" s="15" t="s">
        <v>32</v>
      </c>
      <c r="AX245" s="15" t="s">
        <v>84</v>
      </c>
      <c r="AY245" s="238" t="s">
        <v>215</v>
      </c>
    </row>
    <row r="246" spans="1:65" s="2" customFormat="1" ht="21.75" customHeight="1">
      <c r="A246" s="35"/>
      <c r="B246" s="36"/>
      <c r="C246" s="250" t="s">
        <v>594</v>
      </c>
      <c r="D246" s="250" t="s">
        <v>527</v>
      </c>
      <c r="E246" s="251" t="s">
        <v>1196</v>
      </c>
      <c r="F246" s="252" t="s">
        <v>1197</v>
      </c>
      <c r="G246" s="253" t="s">
        <v>230</v>
      </c>
      <c r="H246" s="254">
        <v>25.338</v>
      </c>
      <c r="I246" s="255"/>
      <c r="J246" s="256">
        <f>ROUND(I246*H246,2)</f>
        <v>0</v>
      </c>
      <c r="K246" s="252" t="s">
        <v>231</v>
      </c>
      <c r="L246" s="257"/>
      <c r="M246" s="258" t="s">
        <v>1</v>
      </c>
      <c r="N246" s="259" t="s">
        <v>42</v>
      </c>
      <c r="O246" s="72"/>
      <c r="P246" s="202">
        <f>O246*H246</f>
        <v>0</v>
      </c>
      <c r="Q246" s="202">
        <v>0.131</v>
      </c>
      <c r="R246" s="202">
        <f>Q246*H246</f>
        <v>3.319278</v>
      </c>
      <c r="S246" s="202">
        <v>0</v>
      </c>
      <c r="T246" s="203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4" t="s">
        <v>261</v>
      </c>
      <c r="AT246" s="204" t="s">
        <v>527</v>
      </c>
      <c r="AU246" s="204" t="s">
        <v>86</v>
      </c>
      <c r="AY246" s="18" t="s">
        <v>215</v>
      </c>
      <c r="BE246" s="205">
        <f>IF(N246="základní",J246,0)</f>
        <v>0</v>
      </c>
      <c r="BF246" s="205">
        <f>IF(N246="snížená",J246,0)</f>
        <v>0</v>
      </c>
      <c r="BG246" s="205">
        <f>IF(N246="zákl. přenesená",J246,0)</f>
        <v>0</v>
      </c>
      <c r="BH246" s="205">
        <f>IF(N246="sníž. přenesená",J246,0)</f>
        <v>0</v>
      </c>
      <c r="BI246" s="205">
        <f>IF(N246="nulová",J246,0)</f>
        <v>0</v>
      </c>
      <c r="BJ246" s="18" t="s">
        <v>84</v>
      </c>
      <c r="BK246" s="205">
        <f>ROUND(I246*H246,2)</f>
        <v>0</v>
      </c>
      <c r="BL246" s="18" t="s">
        <v>222</v>
      </c>
      <c r="BM246" s="204" t="s">
        <v>1198</v>
      </c>
    </row>
    <row r="247" spans="2:51" s="14" customFormat="1" ht="11.25">
      <c r="B247" s="217"/>
      <c r="C247" s="218"/>
      <c r="D247" s="208" t="s">
        <v>224</v>
      </c>
      <c r="E247" s="218"/>
      <c r="F247" s="220" t="s">
        <v>1431</v>
      </c>
      <c r="G247" s="218"/>
      <c r="H247" s="221">
        <v>25.338</v>
      </c>
      <c r="I247" s="222"/>
      <c r="J247" s="218"/>
      <c r="K247" s="218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224</v>
      </c>
      <c r="AU247" s="227" t="s">
        <v>86</v>
      </c>
      <c r="AV247" s="14" t="s">
        <v>86</v>
      </c>
      <c r="AW247" s="14" t="s">
        <v>4</v>
      </c>
      <c r="AX247" s="14" t="s">
        <v>84</v>
      </c>
      <c r="AY247" s="227" t="s">
        <v>215</v>
      </c>
    </row>
    <row r="248" spans="1:65" s="2" customFormat="1" ht="24.2" customHeight="1">
      <c r="A248" s="35"/>
      <c r="B248" s="36"/>
      <c r="C248" s="250" t="s">
        <v>599</v>
      </c>
      <c r="D248" s="250" t="s">
        <v>527</v>
      </c>
      <c r="E248" s="251" t="s">
        <v>1432</v>
      </c>
      <c r="F248" s="252" t="s">
        <v>1433</v>
      </c>
      <c r="G248" s="253" t="s">
        <v>230</v>
      </c>
      <c r="H248" s="254">
        <v>9.27</v>
      </c>
      <c r="I248" s="255"/>
      <c r="J248" s="256">
        <f>ROUND(I248*H248,2)</f>
        <v>0</v>
      </c>
      <c r="K248" s="252" t="s">
        <v>231</v>
      </c>
      <c r="L248" s="257"/>
      <c r="M248" s="258" t="s">
        <v>1</v>
      </c>
      <c r="N248" s="259" t="s">
        <v>42</v>
      </c>
      <c r="O248" s="72"/>
      <c r="P248" s="202">
        <f>O248*H248</f>
        <v>0</v>
      </c>
      <c r="Q248" s="202">
        <v>0.131</v>
      </c>
      <c r="R248" s="202">
        <f>Q248*H248</f>
        <v>1.21437</v>
      </c>
      <c r="S248" s="202">
        <v>0</v>
      </c>
      <c r="T248" s="20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4" t="s">
        <v>261</v>
      </c>
      <c r="AT248" s="204" t="s">
        <v>527</v>
      </c>
      <c r="AU248" s="204" t="s">
        <v>86</v>
      </c>
      <c r="AY248" s="18" t="s">
        <v>215</v>
      </c>
      <c r="BE248" s="205">
        <f>IF(N248="základní",J248,0)</f>
        <v>0</v>
      </c>
      <c r="BF248" s="205">
        <f>IF(N248="snížená",J248,0)</f>
        <v>0</v>
      </c>
      <c r="BG248" s="205">
        <f>IF(N248="zákl. přenesená",J248,0)</f>
        <v>0</v>
      </c>
      <c r="BH248" s="205">
        <f>IF(N248="sníž. přenesená",J248,0)</f>
        <v>0</v>
      </c>
      <c r="BI248" s="205">
        <f>IF(N248="nulová",J248,0)</f>
        <v>0</v>
      </c>
      <c r="BJ248" s="18" t="s">
        <v>84</v>
      </c>
      <c r="BK248" s="205">
        <f>ROUND(I248*H248,2)</f>
        <v>0</v>
      </c>
      <c r="BL248" s="18" t="s">
        <v>222</v>
      </c>
      <c r="BM248" s="204" t="s">
        <v>1434</v>
      </c>
    </row>
    <row r="249" spans="2:51" s="14" customFormat="1" ht="11.25">
      <c r="B249" s="217"/>
      <c r="C249" s="218"/>
      <c r="D249" s="208" t="s">
        <v>224</v>
      </c>
      <c r="E249" s="218"/>
      <c r="F249" s="220" t="s">
        <v>1435</v>
      </c>
      <c r="G249" s="218"/>
      <c r="H249" s="221">
        <v>9.27</v>
      </c>
      <c r="I249" s="222"/>
      <c r="J249" s="218"/>
      <c r="K249" s="218"/>
      <c r="L249" s="223"/>
      <c r="M249" s="224"/>
      <c r="N249" s="225"/>
      <c r="O249" s="225"/>
      <c r="P249" s="225"/>
      <c r="Q249" s="225"/>
      <c r="R249" s="225"/>
      <c r="S249" s="225"/>
      <c r="T249" s="226"/>
      <c r="AT249" s="227" t="s">
        <v>224</v>
      </c>
      <c r="AU249" s="227" t="s">
        <v>86</v>
      </c>
      <c r="AV249" s="14" t="s">
        <v>86</v>
      </c>
      <c r="AW249" s="14" t="s">
        <v>4</v>
      </c>
      <c r="AX249" s="14" t="s">
        <v>84</v>
      </c>
      <c r="AY249" s="227" t="s">
        <v>215</v>
      </c>
    </row>
    <row r="250" spans="1:65" s="2" customFormat="1" ht="21.75" customHeight="1">
      <c r="A250" s="35"/>
      <c r="B250" s="36"/>
      <c r="C250" s="193" t="s">
        <v>603</v>
      </c>
      <c r="D250" s="193" t="s">
        <v>217</v>
      </c>
      <c r="E250" s="194" t="s">
        <v>1200</v>
      </c>
      <c r="F250" s="195" t="s">
        <v>1201</v>
      </c>
      <c r="G250" s="196" t="s">
        <v>230</v>
      </c>
      <c r="H250" s="197">
        <v>24.6</v>
      </c>
      <c r="I250" s="198"/>
      <c r="J250" s="199">
        <f>ROUND(I250*H250,2)</f>
        <v>0</v>
      </c>
      <c r="K250" s="195" t="s">
        <v>221</v>
      </c>
      <c r="L250" s="40"/>
      <c r="M250" s="200" t="s">
        <v>1</v>
      </c>
      <c r="N250" s="201" t="s">
        <v>42</v>
      </c>
      <c r="O250" s="72"/>
      <c r="P250" s="202">
        <f>O250*H250</f>
        <v>0</v>
      </c>
      <c r="Q250" s="202">
        <v>0.23</v>
      </c>
      <c r="R250" s="202">
        <f>Q250*H250</f>
        <v>5.658</v>
      </c>
      <c r="S250" s="202">
        <v>0</v>
      </c>
      <c r="T250" s="203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4" t="s">
        <v>222</v>
      </c>
      <c r="AT250" s="204" t="s">
        <v>217</v>
      </c>
      <c r="AU250" s="204" t="s">
        <v>86</v>
      </c>
      <c r="AY250" s="18" t="s">
        <v>215</v>
      </c>
      <c r="BE250" s="205">
        <f>IF(N250="základní",J250,0)</f>
        <v>0</v>
      </c>
      <c r="BF250" s="205">
        <f>IF(N250="snížená",J250,0)</f>
        <v>0</v>
      </c>
      <c r="BG250" s="205">
        <f>IF(N250="zákl. přenesená",J250,0)</f>
        <v>0</v>
      </c>
      <c r="BH250" s="205">
        <f>IF(N250="sníž. přenesená",J250,0)</f>
        <v>0</v>
      </c>
      <c r="BI250" s="205">
        <f>IF(N250="nulová",J250,0)</f>
        <v>0</v>
      </c>
      <c r="BJ250" s="18" t="s">
        <v>84</v>
      </c>
      <c r="BK250" s="205">
        <f>ROUND(I250*H250,2)</f>
        <v>0</v>
      </c>
      <c r="BL250" s="18" t="s">
        <v>222</v>
      </c>
      <c r="BM250" s="204" t="s">
        <v>1436</v>
      </c>
    </row>
    <row r="251" spans="2:51" s="14" customFormat="1" ht="11.25">
      <c r="B251" s="217"/>
      <c r="C251" s="218"/>
      <c r="D251" s="208" t="s">
        <v>224</v>
      </c>
      <c r="E251" s="219" t="s">
        <v>1</v>
      </c>
      <c r="F251" s="220" t="s">
        <v>1437</v>
      </c>
      <c r="G251" s="218"/>
      <c r="H251" s="221">
        <v>24.6</v>
      </c>
      <c r="I251" s="222"/>
      <c r="J251" s="218"/>
      <c r="K251" s="218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224</v>
      </c>
      <c r="AU251" s="227" t="s">
        <v>86</v>
      </c>
      <c r="AV251" s="14" t="s">
        <v>86</v>
      </c>
      <c r="AW251" s="14" t="s">
        <v>32</v>
      </c>
      <c r="AX251" s="14" t="s">
        <v>84</v>
      </c>
      <c r="AY251" s="227" t="s">
        <v>215</v>
      </c>
    </row>
    <row r="252" spans="1:65" s="2" customFormat="1" ht="16.5" customHeight="1">
      <c r="A252" s="35"/>
      <c r="B252" s="36"/>
      <c r="C252" s="193" t="s">
        <v>608</v>
      </c>
      <c r="D252" s="193" t="s">
        <v>217</v>
      </c>
      <c r="E252" s="194" t="s">
        <v>1204</v>
      </c>
      <c r="F252" s="195" t="s">
        <v>1205</v>
      </c>
      <c r="G252" s="196" t="s">
        <v>230</v>
      </c>
      <c r="H252" s="197">
        <v>24.6</v>
      </c>
      <c r="I252" s="198"/>
      <c r="J252" s="199">
        <f>ROUND(I252*H252,2)</f>
        <v>0</v>
      </c>
      <c r="K252" s="195" t="s">
        <v>231</v>
      </c>
      <c r="L252" s="40"/>
      <c r="M252" s="200" t="s">
        <v>1</v>
      </c>
      <c r="N252" s="201" t="s">
        <v>42</v>
      </c>
      <c r="O252" s="72"/>
      <c r="P252" s="202">
        <f>O252*H252</f>
        <v>0</v>
      </c>
      <c r="Q252" s="202">
        <v>0.345</v>
      </c>
      <c r="R252" s="202">
        <f>Q252*H252</f>
        <v>8.487</v>
      </c>
      <c r="S252" s="202">
        <v>0</v>
      </c>
      <c r="T252" s="203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4" t="s">
        <v>222</v>
      </c>
      <c r="AT252" s="204" t="s">
        <v>217</v>
      </c>
      <c r="AU252" s="204" t="s">
        <v>86</v>
      </c>
      <c r="AY252" s="18" t="s">
        <v>215</v>
      </c>
      <c r="BE252" s="205">
        <f>IF(N252="základní",J252,0)</f>
        <v>0</v>
      </c>
      <c r="BF252" s="205">
        <f>IF(N252="snížená",J252,0)</f>
        <v>0</v>
      </c>
      <c r="BG252" s="205">
        <f>IF(N252="zákl. přenesená",J252,0)</f>
        <v>0</v>
      </c>
      <c r="BH252" s="205">
        <f>IF(N252="sníž. přenesená",J252,0)</f>
        <v>0</v>
      </c>
      <c r="BI252" s="205">
        <f>IF(N252="nulová",J252,0)</f>
        <v>0</v>
      </c>
      <c r="BJ252" s="18" t="s">
        <v>84</v>
      </c>
      <c r="BK252" s="205">
        <f>ROUND(I252*H252,2)</f>
        <v>0</v>
      </c>
      <c r="BL252" s="18" t="s">
        <v>222</v>
      </c>
      <c r="BM252" s="204" t="s">
        <v>1438</v>
      </c>
    </row>
    <row r="253" spans="2:51" s="14" customFormat="1" ht="11.25">
      <c r="B253" s="217"/>
      <c r="C253" s="218"/>
      <c r="D253" s="208" t="s">
        <v>224</v>
      </c>
      <c r="E253" s="219" t="s">
        <v>1</v>
      </c>
      <c r="F253" s="220" t="s">
        <v>1439</v>
      </c>
      <c r="G253" s="218"/>
      <c r="H253" s="221">
        <v>24.6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224</v>
      </c>
      <c r="AU253" s="227" t="s">
        <v>86</v>
      </c>
      <c r="AV253" s="14" t="s">
        <v>86</v>
      </c>
      <c r="AW253" s="14" t="s">
        <v>32</v>
      </c>
      <c r="AX253" s="14" t="s">
        <v>84</v>
      </c>
      <c r="AY253" s="227" t="s">
        <v>215</v>
      </c>
    </row>
    <row r="254" spans="1:65" s="2" customFormat="1" ht="16.5" customHeight="1">
      <c r="A254" s="35"/>
      <c r="B254" s="36"/>
      <c r="C254" s="193" t="s">
        <v>612</v>
      </c>
      <c r="D254" s="193" t="s">
        <v>217</v>
      </c>
      <c r="E254" s="194" t="s">
        <v>1220</v>
      </c>
      <c r="F254" s="195" t="s">
        <v>1221</v>
      </c>
      <c r="G254" s="196" t="s">
        <v>230</v>
      </c>
      <c r="H254" s="197">
        <v>172.28</v>
      </c>
      <c r="I254" s="198"/>
      <c r="J254" s="199">
        <f>ROUND(I254*H254,2)</f>
        <v>0</v>
      </c>
      <c r="K254" s="195" t="s">
        <v>221</v>
      </c>
      <c r="L254" s="40"/>
      <c r="M254" s="200" t="s">
        <v>1</v>
      </c>
      <c r="N254" s="201" t="s">
        <v>42</v>
      </c>
      <c r="O254" s="72"/>
      <c r="P254" s="202">
        <f>O254*H254</f>
        <v>0</v>
      </c>
      <c r="Q254" s="202">
        <v>0.23</v>
      </c>
      <c r="R254" s="202">
        <f>Q254*H254</f>
        <v>39.6244</v>
      </c>
      <c r="S254" s="202">
        <v>0</v>
      </c>
      <c r="T254" s="203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4" t="s">
        <v>222</v>
      </c>
      <c r="AT254" s="204" t="s">
        <v>217</v>
      </c>
      <c r="AU254" s="204" t="s">
        <v>86</v>
      </c>
      <c r="AY254" s="18" t="s">
        <v>215</v>
      </c>
      <c r="BE254" s="205">
        <f>IF(N254="základní",J254,0)</f>
        <v>0</v>
      </c>
      <c r="BF254" s="205">
        <f>IF(N254="snížená",J254,0)</f>
        <v>0</v>
      </c>
      <c r="BG254" s="205">
        <f>IF(N254="zákl. přenesená",J254,0)</f>
        <v>0</v>
      </c>
      <c r="BH254" s="205">
        <f>IF(N254="sníž. přenesená",J254,0)</f>
        <v>0</v>
      </c>
      <c r="BI254" s="205">
        <f>IF(N254="nulová",J254,0)</f>
        <v>0</v>
      </c>
      <c r="BJ254" s="18" t="s">
        <v>84</v>
      </c>
      <c r="BK254" s="205">
        <f>ROUND(I254*H254,2)</f>
        <v>0</v>
      </c>
      <c r="BL254" s="18" t="s">
        <v>222</v>
      </c>
      <c r="BM254" s="204" t="s">
        <v>1222</v>
      </c>
    </row>
    <row r="255" spans="2:51" s="14" customFormat="1" ht="11.25">
      <c r="B255" s="217"/>
      <c r="C255" s="218"/>
      <c r="D255" s="208" t="s">
        <v>224</v>
      </c>
      <c r="E255" s="219" t="s">
        <v>1</v>
      </c>
      <c r="F255" s="220" t="s">
        <v>1440</v>
      </c>
      <c r="G255" s="218"/>
      <c r="H255" s="221">
        <v>172.28</v>
      </c>
      <c r="I255" s="222"/>
      <c r="J255" s="218"/>
      <c r="K255" s="218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224</v>
      </c>
      <c r="AU255" s="227" t="s">
        <v>86</v>
      </c>
      <c r="AV255" s="14" t="s">
        <v>86</v>
      </c>
      <c r="AW255" s="14" t="s">
        <v>32</v>
      </c>
      <c r="AX255" s="14" t="s">
        <v>84</v>
      </c>
      <c r="AY255" s="227" t="s">
        <v>215</v>
      </c>
    </row>
    <row r="256" spans="1:65" s="2" customFormat="1" ht="16.5" customHeight="1">
      <c r="A256" s="35"/>
      <c r="B256" s="36"/>
      <c r="C256" s="193" t="s">
        <v>616</v>
      </c>
      <c r="D256" s="193" t="s">
        <v>217</v>
      </c>
      <c r="E256" s="194" t="s">
        <v>1441</v>
      </c>
      <c r="F256" s="195" t="s">
        <v>1442</v>
      </c>
      <c r="G256" s="196" t="s">
        <v>365</v>
      </c>
      <c r="H256" s="197">
        <v>152.784</v>
      </c>
      <c r="I256" s="198"/>
      <c r="J256" s="199">
        <f>ROUND(I256*H256,2)</f>
        <v>0</v>
      </c>
      <c r="K256" s="195" t="s">
        <v>231</v>
      </c>
      <c r="L256" s="40"/>
      <c r="M256" s="200" t="s">
        <v>1</v>
      </c>
      <c r="N256" s="201" t="s">
        <v>42</v>
      </c>
      <c r="O256" s="72"/>
      <c r="P256" s="202">
        <f>O256*H256</f>
        <v>0</v>
      </c>
      <c r="Q256" s="202">
        <v>0</v>
      </c>
      <c r="R256" s="202">
        <f>Q256*H256</f>
        <v>0</v>
      </c>
      <c r="S256" s="202">
        <v>0</v>
      </c>
      <c r="T256" s="203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4" t="s">
        <v>222</v>
      </c>
      <c r="AT256" s="204" t="s">
        <v>217</v>
      </c>
      <c r="AU256" s="204" t="s">
        <v>86</v>
      </c>
      <c r="AY256" s="18" t="s">
        <v>215</v>
      </c>
      <c r="BE256" s="205">
        <f>IF(N256="základní",J256,0)</f>
        <v>0</v>
      </c>
      <c r="BF256" s="205">
        <f>IF(N256="snížená",J256,0)</f>
        <v>0</v>
      </c>
      <c r="BG256" s="205">
        <f>IF(N256="zákl. přenesená",J256,0)</f>
        <v>0</v>
      </c>
      <c r="BH256" s="205">
        <f>IF(N256="sníž. přenesená",J256,0)</f>
        <v>0</v>
      </c>
      <c r="BI256" s="205">
        <f>IF(N256="nulová",J256,0)</f>
        <v>0</v>
      </c>
      <c r="BJ256" s="18" t="s">
        <v>84</v>
      </c>
      <c r="BK256" s="205">
        <f>ROUND(I256*H256,2)</f>
        <v>0</v>
      </c>
      <c r="BL256" s="18" t="s">
        <v>222</v>
      </c>
      <c r="BM256" s="204" t="s">
        <v>1443</v>
      </c>
    </row>
    <row r="257" spans="2:51" s="14" customFormat="1" ht="11.25">
      <c r="B257" s="217"/>
      <c r="C257" s="218"/>
      <c r="D257" s="208" t="s">
        <v>224</v>
      </c>
      <c r="E257" s="219" t="s">
        <v>1</v>
      </c>
      <c r="F257" s="220" t="s">
        <v>1444</v>
      </c>
      <c r="G257" s="218"/>
      <c r="H257" s="221">
        <v>152.784</v>
      </c>
      <c r="I257" s="222"/>
      <c r="J257" s="218"/>
      <c r="K257" s="218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224</v>
      </c>
      <c r="AU257" s="227" t="s">
        <v>86</v>
      </c>
      <c r="AV257" s="14" t="s">
        <v>86</v>
      </c>
      <c r="AW257" s="14" t="s">
        <v>32</v>
      </c>
      <c r="AX257" s="14" t="s">
        <v>84</v>
      </c>
      <c r="AY257" s="227" t="s">
        <v>215</v>
      </c>
    </row>
    <row r="258" spans="1:65" s="2" customFormat="1" ht="24.2" customHeight="1">
      <c r="A258" s="35"/>
      <c r="B258" s="36"/>
      <c r="C258" s="193" t="s">
        <v>620</v>
      </c>
      <c r="D258" s="193" t="s">
        <v>217</v>
      </c>
      <c r="E258" s="194" t="s">
        <v>533</v>
      </c>
      <c r="F258" s="195" t="s">
        <v>534</v>
      </c>
      <c r="G258" s="196" t="s">
        <v>365</v>
      </c>
      <c r="H258" s="197">
        <v>152.784</v>
      </c>
      <c r="I258" s="198"/>
      <c r="J258" s="199">
        <f>ROUND(I258*H258,2)</f>
        <v>0</v>
      </c>
      <c r="K258" s="195" t="s">
        <v>231</v>
      </c>
      <c r="L258" s="40"/>
      <c r="M258" s="200" t="s">
        <v>1</v>
      </c>
      <c r="N258" s="201" t="s">
        <v>42</v>
      </c>
      <c r="O258" s="72"/>
      <c r="P258" s="202">
        <f>O258*H258</f>
        <v>0</v>
      </c>
      <c r="Q258" s="202">
        <v>0</v>
      </c>
      <c r="R258" s="202">
        <f>Q258*H258</f>
        <v>0</v>
      </c>
      <c r="S258" s="202">
        <v>0</v>
      </c>
      <c r="T258" s="203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4" t="s">
        <v>222</v>
      </c>
      <c r="AT258" s="204" t="s">
        <v>217</v>
      </c>
      <c r="AU258" s="204" t="s">
        <v>86</v>
      </c>
      <c r="AY258" s="18" t="s">
        <v>215</v>
      </c>
      <c r="BE258" s="205">
        <f>IF(N258="základní",J258,0)</f>
        <v>0</v>
      </c>
      <c r="BF258" s="205">
        <f>IF(N258="snížená",J258,0)</f>
        <v>0</v>
      </c>
      <c r="BG258" s="205">
        <f>IF(N258="zákl. přenesená",J258,0)</f>
        <v>0</v>
      </c>
      <c r="BH258" s="205">
        <f>IF(N258="sníž. přenesená",J258,0)</f>
        <v>0</v>
      </c>
      <c r="BI258" s="205">
        <f>IF(N258="nulová",J258,0)</f>
        <v>0</v>
      </c>
      <c r="BJ258" s="18" t="s">
        <v>84</v>
      </c>
      <c r="BK258" s="205">
        <f>ROUND(I258*H258,2)</f>
        <v>0</v>
      </c>
      <c r="BL258" s="18" t="s">
        <v>222</v>
      </c>
      <c r="BM258" s="204" t="s">
        <v>1445</v>
      </c>
    </row>
    <row r="259" spans="2:51" s="13" customFormat="1" ht="11.25">
      <c r="B259" s="206"/>
      <c r="C259" s="207"/>
      <c r="D259" s="208" t="s">
        <v>224</v>
      </c>
      <c r="E259" s="209" t="s">
        <v>1</v>
      </c>
      <c r="F259" s="210" t="s">
        <v>1380</v>
      </c>
      <c r="G259" s="207"/>
      <c r="H259" s="209" t="s">
        <v>1</v>
      </c>
      <c r="I259" s="211"/>
      <c r="J259" s="207"/>
      <c r="K259" s="207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224</v>
      </c>
      <c r="AU259" s="216" t="s">
        <v>86</v>
      </c>
      <c r="AV259" s="13" t="s">
        <v>84</v>
      </c>
      <c r="AW259" s="13" t="s">
        <v>32</v>
      </c>
      <c r="AX259" s="13" t="s">
        <v>77</v>
      </c>
      <c r="AY259" s="216" t="s">
        <v>215</v>
      </c>
    </row>
    <row r="260" spans="2:51" s="14" customFormat="1" ht="11.25">
      <c r="B260" s="217"/>
      <c r="C260" s="218"/>
      <c r="D260" s="208" t="s">
        <v>224</v>
      </c>
      <c r="E260" s="219" t="s">
        <v>1</v>
      </c>
      <c r="F260" s="220" t="s">
        <v>1446</v>
      </c>
      <c r="G260" s="218"/>
      <c r="H260" s="221">
        <v>152.784</v>
      </c>
      <c r="I260" s="222"/>
      <c r="J260" s="218"/>
      <c r="K260" s="218"/>
      <c r="L260" s="223"/>
      <c r="M260" s="224"/>
      <c r="N260" s="225"/>
      <c r="O260" s="225"/>
      <c r="P260" s="225"/>
      <c r="Q260" s="225"/>
      <c r="R260" s="225"/>
      <c r="S260" s="225"/>
      <c r="T260" s="226"/>
      <c r="AT260" s="227" t="s">
        <v>224</v>
      </c>
      <c r="AU260" s="227" t="s">
        <v>86</v>
      </c>
      <c r="AV260" s="14" t="s">
        <v>86</v>
      </c>
      <c r="AW260" s="14" t="s">
        <v>32</v>
      </c>
      <c r="AX260" s="14" t="s">
        <v>84</v>
      </c>
      <c r="AY260" s="227" t="s">
        <v>215</v>
      </c>
    </row>
    <row r="261" spans="1:65" s="2" customFormat="1" ht="33" customHeight="1">
      <c r="A261" s="35"/>
      <c r="B261" s="36"/>
      <c r="C261" s="193" t="s">
        <v>624</v>
      </c>
      <c r="D261" s="193" t="s">
        <v>217</v>
      </c>
      <c r="E261" s="194" t="s">
        <v>582</v>
      </c>
      <c r="F261" s="195" t="s">
        <v>583</v>
      </c>
      <c r="G261" s="196" t="s">
        <v>365</v>
      </c>
      <c r="H261" s="197">
        <v>152.784</v>
      </c>
      <c r="I261" s="198"/>
      <c r="J261" s="199">
        <f>ROUND(I261*H261,2)</f>
        <v>0</v>
      </c>
      <c r="K261" s="195" t="s">
        <v>231</v>
      </c>
      <c r="L261" s="40"/>
      <c r="M261" s="200" t="s">
        <v>1</v>
      </c>
      <c r="N261" s="201" t="s">
        <v>42</v>
      </c>
      <c r="O261" s="72"/>
      <c r="P261" s="202">
        <f>O261*H261</f>
        <v>0</v>
      </c>
      <c r="Q261" s="202">
        <v>0</v>
      </c>
      <c r="R261" s="202">
        <f>Q261*H261</f>
        <v>0</v>
      </c>
      <c r="S261" s="202">
        <v>0</v>
      </c>
      <c r="T261" s="20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4" t="s">
        <v>222</v>
      </c>
      <c r="AT261" s="204" t="s">
        <v>217</v>
      </c>
      <c r="AU261" s="204" t="s">
        <v>86</v>
      </c>
      <c r="AY261" s="18" t="s">
        <v>215</v>
      </c>
      <c r="BE261" s="205">
        <f>IF(N261="základní",J261,0)</f>
        <v>0</v>
      </c>
      <c r="BF261" s="205">
        <f>IF(N261="snížená",J261,0)</f>
        <v>0</v>
      </c>
      <c r="BG261" s="205">
        <f>IF(N261="zákl. přenesená",J261,0)</f>
        <v>0</v>
      </c>
      <c r="BH261" s="205">
        <f>IF(N261="sníž. přenesená",J261,0)</f>
        <v>0</v>
      </c>
      <c r="BI261" s="205">
        <f>IF(N261="nulová",J261,0)</f>
        <v>0</v>
      </c>
      <c r="BJ261" s="18" t="s">
        <v>84</v>
      </c>
      <c r="BK261" s="205">
        <f>ROUND(I261*H261,2)</f>
        <v>0</v>
      </c>
      <c r="BL261" s="18" t="s">
        <v>222</v>
      </c>
      <c r="BM261" s="204" t="s">
        <v>1447</v>
      </c>
    </row>
    <row r="262" spans="2:63" s="12" customFormat="1" ht="22.9" customHeight="1">
      <c r="B262" s="177"/>
      <c r="C262" s="178"/>
      <c r="D262" s="179" t="s">
        <v>76</v>
      </c>
      <c r="E262" s="191" t="s">
        <v>261</v>
      </c>
      <c r="F262" s="191" t="s">
        <v>659</v>
      </c>
      <c r="G262" s="178"/>
      <c r="H262" s="178"/>
      <c r="I262" s="181"/>
      <c r="J262" s="192">
        <f>BK262</f>
        <v>0</v>
      </c>
      <c r="K262" s="178"/>
      <c r="L262" s="183"/>
      <c r="M262" s="184"/>
      <c r="N262" s="185"/>
      <c r="O262" s="185"/>
      <c r="P262" s="186">
        <f>SUM(P263:P266)</f>
        <v>0</v>
      </c>
      <c r="Q262" s="185"/>
      <c r="R262" s="186">
        <f>SUM(R263:R266)</f>
        <v>1.04296</v>
      </c>
      <c r="S262" s="185"/>
      <c r="T262" s="187">
        <f>SUM(T263:T266)</f>
        <v>0</v>
      </c>
      <c r="AR262" s="188" t="s">
        <v>84</v>
      </c>
      <c r="AT262" s="189" t="s">
        <v>76</v>
      </c>
      <c r="AU262" s="189" t="s">
        <v>84</v>
      </c>
      <c r="AY262" s="188" t="s">
        <v>215</v>
      </c>
      <c r="BK262" s="190">
        <f>SUM(BK263:BK266)</f>
        <v>0</v>
      </c>
    </row>
    <row r="263" spans="1:65" s="2" customFormat="1" ht="24.2" customHeight="1">
      <c r="A263" s="35"/>
      <c r="B263" s="36"/>
      <c r="C263" s="193" t="s">
        <v>628</v>
      </c>
      <c r="D263" s="193" t="s">
        <v>217</v>
      </c>
      <c r="E263" s="194" t="s">
        <v>1224</v>
      </c>
      <c r="F263" s="195" t="s">
        <v>1225</v>
      </c>
      <c r="G263" s="196" t="s">
        <v>588</v>
      </c>
      <c r="H263" s="197">
        <v>1</v>
      </c>
      <c r="I263" s="198"/>
      <c r="J263" s="199">
        <f>ROUND(I263*H263,2)</f>
        <v>0</v>
      </c>
      <c r="K263" s="195" t="s">
        <v>231</v>
      </c>
      <c r="L263" s="40"/>
      <c r="M263" s="200" t="s">
        <v>1</v>
      </c>
      <c r="N263" s="201" t="s">
        <v>42</v>
      </c>
      <c r="O263" s="72"/>
      <c r="P263" s="202">
        <f>O263*H263</f>
        <v>0</v>
      </c>
      <c r="Q263" s="202">
        <v>0.4208</v>
      </c>
      <c r="R263" s="202">
        <f>Q263*H263</f>
        <v>0.4208</v>
      </c>
      <c r="S263" s="202">
        <v>0</v>
      </c>
      <c r="T263" s="20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4" t="s">
        <v>222</v>
      </c>
      <c r="AT263" s="204" t="s">
        <v>217</v>
      </c>
      <c r="AU263" s="204" t="s">
        <v>86</v>
      </c>
      <c r="AY263" s="18" t="s">
        <v>215</v>
      </c>
      <c r="BE263" s="205">
        <f>IF(N263="základní",J263,0)</f>
        <v>0</v>
      </c>
      <c r="BF263" s="205">
        <f>IF(N263="snížená",J263,0)</f>
        <v>0</v>
      </c>
      <c r="BG263" s="205">
        <f>IF(N263="zákl. přenesená",J263,0)</f>
        <v>0</v>
      </c>
      <c r="BH263" s="205">
        <f>IF(N263="sníž. přenesená",J263,0)</f>
        <v>0</v>
      </c>
      <c r="BI263" s="205">
        <f>IF(N263="nulová",J263,0)</f>
        <v>0</v>
      </c>
      <c r="BJ263" s="18" t="s">
        <v>84</v>
      </c>
      <c r="BK263" s="205">
        <f>ROUND(I263*H263,2)</f>
        <v>0</v>
      </c>
      <c r="BL263" s="18" t="s">
        <v>222</v>
      </c>
      <c r="BM263" s="204" t="s">
        <v>1226</v>
      </c>
    </row>
    <row r="264" spans="2:51" s="14" customFormat="1" ht="11.25">
      <c r="B264" s="217"/>
      <c r="C264" s="218"/>
      <c r="D264" s="208" t="s">
        <v>224</v>
      </c>
      <c r="E264" s="219" t="s">
        <v>1</v>
      </c>
      <c r="F264" s="220" t="s">
        <v>1448</v>
      </c>
      <c r="G264" s="218"/>
      <c r="H264" s="221">
        <v>1</v>
      </c>
      <c r="I264" s="222"/>
      <c r="J264" s="218"/>
      <c r="K264" s="218"/>
      <c r="L264" s="223"/>
      <c r="M264" s="224"/>
      <c r="N264" s="225"/>
      <c r="O264" s="225"/>
      <c r="P264" s="225"/>
      <c r="Q264" s="225"/>
      <c r="R264" s="225"/>
      <c r="S264" s="225"/>
      <c r="T264" s="226"/>
      <c r="AT264" s="227" t="s">
        <v>224</v>
      </c>
      <c r="AU264" s="227" t="s">
        <v>86</v>
      </c>
      <c r="AV264" s="14" t="s">
        <v>86</v>
      </c>
      <c r="AW264" s="14" t="s">
        <v>32</v>
      </c>
      <c r="AX264" s="14" t="s">
        <v>84</v>
      </c>
      <c r="AY264" s="227" t="s">
        <v>215</v>
      </c>
    </row>
    <row r="265" spans="1:65" s="2" customFormat="1" ht="33" customHeight="1">
      <c r="A265" s="35"/>
      <c r="B265" s="36"/>
      <c r="C265" s="193" t="s">
        <v>632</v>
      </c>
      <c r="D265" s="193" t="s">
        <v>217</v>
      </c>
      <c r="E265" s="194" t="s">
        <v>1228</v>
      </c>
      <c r="F265" s="195" t="s">
        <v>1229</v>
      </c>
      <c r="G265" s="196" t="s">
        <v>588</v>
      </c>
      <c r="H265" s="197">
        <v>2</v>
      </c>
      <c r="I265" s="198"/>
      <c r="J265" s="199">
        <f>ROUND(I265*H265,2)</f>
        <v>0</v>
      </c>
      <c r="K265" s="195" t="s">
        <v>231</v>
      </c>
      <c r="L265" s="40"/>
      <c r="M265" s="200" t="s">
        <v>1</v>
      </c>
      <c r="N265" s="201" t="s">
        <v>42</v>
      </c>
      <c r="O265" s="72"/>
      <c r="P265" s="202">
        <f>O265*H265</f>
        <v>0</v>
      </c>
      <c r="Q265" s="202">
        <v>0.31108</v>
      </c>
      <c r="R265" s="202">
        <f>Q265*H265</f>
        <v>0.62216</v>
      </c>
      <c r="S265" s="202">
        <v>0</v>
      </c>
      <c r="T265" s="203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4" t="s">
        <v>222</v>
      </c>
      <c r="AT265" s="204" t="s">
        <v>217</v>
      </c>
      <c r="AU265" s="204" t="s">
        <v>86</v>
      </c>
      <c r="AY265" s="18" t="s">
        <v>215</v>
      </c>
      <c r="BE265" s="205">
        <f>IF(N265="základní",J265,0)</f>
        <v>0</v>
      </c>
      <c r="BF265" s="205">
        <f>IF(N265="snížená",J265,0)</f>
        <v>0</v>
      </c>
      <c r="BG265" s="205">
        <f>IF(N265="zákl. přenesená",J265,0)</f>
        <v>0</v>
      </c>
      <c r="BH265" s="205">
        <f>IF(N265="sníž. přenesená",J265,0)</f>
        <v>0</v>
      </c>
      <c r="BI265" s="205">
        <f>IF(N265="nulová",J265,0)</f>
        <v>0</v>
      </c>
      <c r="BJ265" s="18" t="s">
        <v>84</v>
      </c>
      <c r="BK265" s="205">
        <f>ROUND(I265*H265,2)</f>
        <v>0</v>
      </c>
      <c r="BL265" s="18" t="s">
        <v>222</v>
      </c>
      <c r="BM265" s="204" t="s">
        <v>1230</v>
      </c>
    </row>
    <row r="266" spans="2:51" s="14" customFormat="1" ht="11.25">
      <c r="B266" s="217"/>
      <c r="C266" s="218"/>
      <c r="D266" s="208" t="s">
        <v>224</v>
      </c>
      <c r="E266" s="219" t="s">
        <v>1</v>
      </c>
      <c r="F266" s="220" t="s">
        <v>1449</v>
      </c>
      <c r="G266" s="218"/>
      <c r="H266" s="221">
        <v>2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224</v>
      </c>
      <c r="AU266" s="227" t="s">
        <v>86</v>
      </c>
      <c r="AV266" s="14" t="s">
        <v>86</v>
      </c>
      <c r="AW266" s="14" t="s">
        <v>32</v>
      </c>
      <c r="AX266" s="14" t="s">
        <v>84</v>
      </c>
      <c r="AY266" s="227" t="s">
        <v>215</v>
      </c>
    </row>
    <row r="267" spans="2:63" s="12" customFormat="1" ht="22.9" customHeight="1">
      <c r="B267" s="177"/>
      <c r="C267" s="178"/>
      <c r="D267" s="179" t="s">
        <v>76</v>
      </c>
      <c r="E267" s="191" t="s">
        <v>265</v>
      </c>
      <c r="F267" s="191" t="s">
        <v>1232</v>
      </c>
      <c r="G267" s="178"/>
      <c r="H267" s="178"/>
      <c r="I267" s="181"/>
      <c r="J267" s="192">
        <f>BK267</f>
        <v>0</v>
      </c>
      <c r="K267" s="178"/>
      <c r="L267" s="183"/>
      <c r="M267" s="184"/>
      <c r="N267" s="185"/>
      <c r="O267" s="185"/>
      <c r="P267" s="186">
        <f>SUM(P268:P281)</f>
        <v>0</v>
      </c>
      <c r="Q267" s="185"/>
      <c r="R267" s="186">
        <f>SUM(R268:R281)</f>
        <v>19.844798600000004</v>
      </c>
      <c r="S267" s="185"/>
      <c r="T267" s="187">
        <f>SUM(T268:T281)</f>
        <v>0</v>
      </c>
      <c r="AR267" s="188" t="s">
        <v>84</v>
      </c>
      <c r="AT267" s="189" t="s">
        <v>76</v>
      </c>
      <c r="AU267" s="189" t="s">
        <v>84</v>
      </c>
      <c r="AY267" s="188" t="s">
        <v>215</v>
      </c>
      <c r="BK267" s="190">
        <f>SUM(BK268:BK281)</f>
        <v>0</v>
      </c>
    </row>
    <row r="268" spans="1:65" s="2" customFormat="1" ht="33" customHeight="1">
      <c r="A268" s="35"/>
      <c r="B268" s="36"/>
      <c r="C268" s="193" t="s">
        <v>636</v>
      </c>
      <c r="D268" s="193" t="s">
        <v>217</v>
      </c>
      <c r="E268" s="194" t="s">
        <v>1265</v>
      </c>
      <c r="F268" s="195" t="s">
        <v>1266</v>
      </c>
      <c r="G268" s="196" t="s">
        <v>220</v>
      </c>
      <c r="H268" s="197">
        <v>52</v>
      </c>
      <c r="I268" s="198"/>
      <c r="J268" s="199">
        <f>ROUND(I268*H268,2)</f>
        <v>0</v>
      </c>
      <c r="K268" s="195" t="s">
        <v>231</v>
      </c>
      <c r="L268" s="40"/>
      <c r="M268" s="200" t="s">
        <v>1</v>
      </c>
      <c r="N268" s="201" t="s">
        <v>42</v>
      </c>
      <c r="O268" s="72"/>
      <c r="P268" s="202">
        <f>O268*H268</f>
        <v>0</v>
      </c>
      <c r="Q268" s="202">
        <v>0.1554</v>
      </c>
      <c r="R268" s="202">
        <f>Q268*H268</f>
        <v>8.0808</v>
      </c>
      <c r="S268" s="202">
        <v>0</v>
      </c>
      <c r="T268" s="203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4" t="s">
        <v>222</v>
      </c>
      <c r="AT268" s="204" t="s">
        <v>217</v>
      </c>
      <c r="AU268" s="204" t="s">
        <v>86</v>
      </c>
      <c r="AY268" s="18" t="s">
        <v>215</v>
      </c>
      <c r="BE268" s="205">
        <f>IF(N268="základní",J268,0)</f>
        <v>0</v>
      </c>
      <c r="BF268" s="205">
        <f>IF(N268="snížená",J268,0)</f>
        <v>0</v>
      </c>
      <c r="BG268" s="205">
        <f>IF(N268="zákl. přenesená",J268,0)</f>
        <v>0</v>
      </c>
      <c r="BH268" s="205">
        <f>IF(N268="sníž. přenesená",J268,0)</f>
        <v>0</v>
      </c>
      <c r="BI268" s="205">
        <f>IF(N268="nulová",J268,0)</f>
        <v>0</v>
      </c>
      <c r="BJ268" s="18" t="s">
        <v>84</v>
      </c>
      <c r="BK268" s="205">
        <f>ROUND(I268*H268,2)</f>
        <v>0</v>
      </c>
      <c r="BL268" s="18" t="s">
        <v>222</v>
      </c>
      <c r="BM268" s="204" t="s">
        <v>1267</v>
      </c>
    </row>
    <row r="269" spans="2:51" s="14" customFormat="1" ht="11.25">
      <c r="B269" s="217"/>
      <c r="C269" s="218"/>
      <c r="D269" s="208" t="s">
        <v>224</v>
      </c>
      <c r="E269" s="219" t="s">
        <v>1</v>
      </c>
      <c r="F269" s="220" t="s">
        <v>1450</v>
      </c>
      <c r="G269" s="218"/>
      <c r="H269" s="221">
        <v>52</v>
      </c>
      <c r="I269" s="222"/>
      <c r="J269" s="218"/>
      <c r="K269" s="218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224</v>
      </c>
      <c r="AU269" s="227" t="s">
        <v>86</v>
      </c>
      <c r="AV269" s="14" t="s">
        <v>86</v>
      </c>
      <c r="AW269" s="14" t="s">
        <v>32</v>
      </c>
      <c r="AX269" s="14" t="s">
        <v>84</v>
      </c>
      <c r="AY269" s="227" t="s">
        <v>215</v>
      </c>
    </row>
    <row r="270" spans="1:65" s="2" customFormat="1" ht="16.5" customHeight="1">
      <c r="A270" s="35"/>
      <c r="B270" s="36"/>
      <c r="C270" s="250" t="s">
        <v>640</v>
      </c>
      <c r="D270" s="250" t="s">
        <v>527</v>
      </c>
      <c r="E270" s="251" t="s">
        <v>1269</v>
      </c>
      <c r="F270" s="252" t="s">
        <v>1270</v>
      </c>
      <c r="G270" s="253" t="s">
        <v>220</v>
      </c>
      <c r="H270" s="254">
        <v>20.2</v>
      </c>
      <c r="I270" s="255"/>
      <c r="J270" s="256">
        <f>ROUND(I270*H270,2)</f>
        <v>0</v>
      </c>
      <c r="K270" s="252" t="s">
        <v>231</v>
      </c>
      <c r="L270" s="257"/>
      <c r="M270" s="258" t="s">
        <v>1</v>
      </c>
      <c r="N270" s="259" t="s">
        <v>42</v>
      </c>
      <c r="O270" s="72"/>
      <c r="P270" s="202">
        <f>O270*H270</f>
        <v>0</v>
      </c>
      <c r="Q270" s="202">
        <v>0.085</v>
      </c>
      <c r="R270" s="202">
        <f>Q270*H270</f>
        <v>1.717</v>
      </c>
      <c r="S270" s="202">
        <v>0</v>
      </c>
      <c r="T270" s="20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4" t="s">
        <v>261</v>
      </c>
      <c r="AT270" s="204" t="s">
        <v>527</v>
      </c>
      <c r="AU270" s="204" t="s">
        <v>86</v>
      </c>
      <c r="AY270" s="18" t="s">
        <v>215</v>
      </c>
      <c r="BE270" s="205">
        <f>IF(N270="základní",J270,0)</f>
        <v>0</v>
      </c>
      <c r="BF270" s="205">
        <f>IF(N270="snížená",J270,0)</f>
        <v>0</v>
      </c>
      <c r="BG270" s="205">
        <f>IF(N270="zákl. přenesená",J270,0)</f>
        <v>0</v>
      </c>
      <c r="BH270" s="205">
        <f>IF(N270="sníž. přenesená",J270,0)</f>
        <v>0</v>
      </c>
      <c r="BI270" s="205">
        <f>IF(N270="nulová",J270,0)</f>
        <v>0</v>
      </c>
      <c r="BJ270" s="18" t="s">
        <v>84</v>
      </c>
      <c r="BK270" s="205">
        <f>ROUND(I270*H270,2)</f>
        <v>0</v>
      </c>
      <c r="BL270" s="18" t="s">
        <v>222</v>
      </c>
      <c r="BM270" s="204" t="s">
        <v>1271</v>
      </c>
    </row>
    <row r="271" spans="2:51" s="14" customFormat="1" ht="11.25">
      <c r="B271" s="217"/>
      <c r="C271" s="218"/>
      <c r="D271" s="208" t="s">
        <v>224</v>
      </c>
      <c r="E271" s="218"/>
      <c r="F271" s="220" t="s">
        <v>1451</v>
      </c>
      <c r="G271" s="218"/>
      <c r="H271" s="221">
        <v>20.2</v>
      </c>
      <c r="I271" s="222"/>
      <c r="J271" s="218"/>
      <c r="K271" s="218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224</v>
      </c>
      <c r="AU271" s="227" t="s">
        <v>86</v>
      </c>
      <c r="AV271" s="14" t="s">
        <v>86</v>
      </c>
      <c r="AW271" s="14" t="s">
        <v>4</v>
      </c>
      <c r="AX271" s="14" t="s">
        <v>84</v>
      </c>
      <c r="AY271" s="227" t="s">
        <v>215</v>
      </c>
    </row>
    <row r="272" spans="1:65" s="2" customFormat="1" ht="24.2" customHeight="1">
      <c r="A272" s="35"/>
      <c r="B272" s="36"/>
      <c r="C272" s="250" t="s">
        <v>644</v>
      </c>
      <c r="D272" s="250" t="s">
        <v>527</v>
      </c>
      <c r="E272" s="251" t="s">
        <v>1273</v>
      </c>
      <c r="F272" s="252" t="s">
        <v>1274</v>
      </c>
      <c r="G272" s="253" t="s">
        <v>220</v>
      </c>
      <c r="H272" s="254">
        <v>30.3</v>
      </c>
      <c r="I272" s="255"/>
      <c r="J272" s="256">
        <f>ROUND(I272*H272,2)</f>
        <v>0</v>
      </c>
      <c r="K272" s="252" t="s">
        <v>231</v>
      </c>
      <c r="L272" s="257"/>
      <c r="M272" s="258" t="s">
        <v>1</v>
      </c>
      <c r="N272" s="259" t="s">
        <v>42</v>
      </c>
      <c r="O272" s="72"/>
      <c r="P272" s="202">
        <f>O272*H272</f>
        <v>0</v>
      </c>
      <c r="Q272" s="202">
        <v>0.0483</v>
      </c>
      <c r="R272" s="202">
        <f>Q272*H272</f>
        <v>1.4634900000000002</v>
      </c>
      <c r="S272" s="202">
        <v>0</v>
      </c>
      <c r="T272" s="203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4" t="s">
        <v>261</v>
      </c>
      <c r="AT272" s="204" t="s">
        <v>527</v>
      </c>
      <c r="AU272" s="204" t="s">
        <v>86</v>
      </c>
      <c r="AY272" s="18" t="s">
        <v>215</v>
      </c>
      <c r="BE272" s="205">
        <f>IF(N272="základní",J272,0)</f>
        <v>0</v>
      </c>
      <c r="BF272" s="205">
        <f>IF(N272="snížená",J272,0)</f>
        <v>0</v>
      </c>
      <c r="BG272" s="205">
        <f>IF(N272="zákl. přenesená",J272,0)</f>
        <v>0</v>
      </c>
      <c r="BH272" s="205">
        <f>IF(N272="sníž. přenesená",J272,0)</f>
        <v>0</v>
      </c>
      <c r="BI272" s="205">
        <f>IF(N272="nulová",J272,0)</f>
        <v>0</v>
      </c>
      <c r="BJ272" s="18" t="s">
        <v>84</v>
      </c>
      <c r="BK272" s="205">
        <f>ROUND(I272*H272,2)</f>
        <v>0</v>
      </c>
      <c r="BL272" s="18" t="s">
        <v>222</v>
      </c>
      <c r="BM272" s="204" t="s">
        <v>1275</v>
      </c>
    </row>
    <row r="273" spans="2:51" s="14" customFormat="1" ht="11.25">
      <c r="B273" s="217"/>
      <c r="C273" s="218"/>
      <c r="D273" s="208" t="s">
        <v>224</v>
      </c>
      <c r="E273" s="218"/>
      <c r="F273" s="220" t="s">
        <v>1452</v>
      </c>
      <c r="G273" s="218"/>
      <c r="H273" s="221">
        <v>30.3</v>
      </c>
      <c r="I273" s="222"/>
      <c r="J273" s="218"/>
      <c r="K273" s="218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224</v>
      </c>
      <c r="AU273" s="227" t="s">
        <v>86</v>
      </c>
      <c r="AV273" s="14" t="s">
        <v>86</v>
      </c>
      <c r="AW273" s="14" t="s">
        <v>4</v>
      </c>
      <c r="AX273" s="14" t="s">
        <v>84</v>
      </c>
      <c r="AY273" s="227" t="s">
        <v>215</v>
      </c>
    </row>
    <row r="274" spans="1:65" s="2" customFormat="1" ht="24.2" customHeight="1">
      <c r="A274" s="35"/>
      <c r="B274" s="36"/>
      <c r="C274" s="250" t="s">
        <v>649</v>
      </c>
      <c r="D274" s="250" t="s">
        <v>527</v>
      </c>
      <c r="E274" s="251" t="s">
        <v>1453</v>
      </c>
      <c r="F274" s="252" t="s">
        <v>1454</v>
      </c>
      <c r="G274" s="253" t="s">
        <v>220</v>
      </c>
      <c r="H274" s="254">
        <v>2.02</v>
      </c>
      <c r="I274" s="255"/>
      <c r="J274" s="256">
        <f>ROUND(I274*H274,2)</f>
        <v>0</v>
      </c>
      <c r="K274" s="252" t="s">
        <v>231</v>
      </c>
      <c r="L274" s="257"/>
      <c r="M274" s="258" t="s">
        <v>1</v>
      </c>
      <c r="N274" s="259" t="s">
        <v>42</v>
      </c>
      <c r="O274" s="72"/>
      <c r="P274" s="202">
        <f>O274*H274</f>
        <v>0</v>
      </c>
      <c r="Q274" s="202">
        <v>0.06567</v>
      </c>
      <c r="R274" s="202">
        <f>Q274*H274</f>
        <v>0.1326534</v>
      </c>
      <c r="S274" s="202">
        <v>0</v>
      </c>
      <c r="T274" s="203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4" t="s">
        <v>261</v>
      </c>
      <c r="AT274" s="204" t="s">
        <v>527</v>
      </c>
      <c r="AU274" s="204" t="s">
        <v>86</v>
      </c>
      <c r="AY274" s="18" t="s">
        <v>215</v>
      </c>
      <c r="BE274" s="205">
        <f>IF(N274="základní",J274,0)</f>
        <v>0</v>
      </c>
      <c r="BF274" s="205">
        <f>IF(N274="snížená",J274,0)</f>
        <v>0</v>
      </c>
      <c r="BG274" s="205">
        <f>IF(N274="zákl. přenesená",J274,0)</f>
        <v>0</v>
      </c>
      <c r="BH274" s="205">
        <f>IF(N274="sníž. přenesená",J274,0)</f>
        <v>0</v>
      </c>
      <c r="BI274" s="205">
        <f>IF(N274="nulová",J274,0)</f>
        <v>0</v>
      </c>
      <c r="BJ274" s="18" t="s">
        <v>84</v>
      </c>
      <c r="BK274" s="205">
        <f>ROUND(I274*H274,2)</f>
        <v>0</v>
      </c>
      <c r="BL274" s="18" t="s">
        <v>222</v>
      </c>
      <c r="BM274" s="204" t="s">
        <v>1455</v>
      </c>
    </row>
    <row r="275" spans="2:51" s="14" customFormat="1" ht="11.25">
      <c r="B275" s="217"/>
      <c r="C275" s="218"/>
      <c r="D275" s="208" t="s">
        <v>224</v>
      </c>
      <c r="E275" s="218"/>
      <c r="F275" s="220" t="s">
        <v>1456</v>
      </c>
      <c r="G275" s="218"/>
      <c r="H275" s="221">
        <v>2.02</v>
      </c>
      <c r="I275" s="222"/>
      <c r="J275" s="218"/>
      <c r="K275" s="218"/>
      <c r="L275" s="223"/>
      <c r="M275" s="224"/>
      <c r="N275" s="225"/>
      <c r="O275" s="225"/>
      <c r="P275" s="225"/>
      <c r="Q275" s="225"/>
      <c r="R275" s="225"/>
      <c r="S275" s="225"/>
      <c r="T275" s="226"/>
      <c r="AT275" s="227" t="s">
        <v>224</v>
      </c>
      <c r="AU275" s="227" t="s">
        <v>86</v>
      </c>
      <c r="AV275" s="14" t="s">
        <v>86</v>
      </c>
      <c r="AW275" s="14" t="s">
        <v>4</v>
      </c>
      <c r="AX275" s="14" t="s">
        <v>84</v>
      </c>
      <c r="AY275" s="227" t="s">
        <v>215</v>
      </c>
    </row>
    <row r="276" spans="1:65" s="2" customFormat="1" ht="33" customHeight="1">
      <c r="A276" s="35"/>
      <c r="B276" s="36"/>
      <c r="C276" s="193" t="s">
        <v>654</v>
      </c>
      <c r="D276" s="193" t="s">
        <v>217</v>
      </c>
      <c r="E276" s="194" t="s">
        <v>1277</v>
      </c>
      <c r="F276" s="195" t="s">
        <v>1278</v>
      </c>
      <c r="G276" s="196" t="s">
        <v>220</v>
      </c>
      <c r="H276" s="197">
        <v>26</v>
      </c>
      <c r="I276" s="198"/>
      <c r="J276" s="199">
        <f>ROUND(I276*H276,2)</f>
        <v>0</v>
      </c>
      <c r="K276" s="195" t="s">
        <v>231</v>
      </c>
      <c r="L276" s="40"/>
      <c r="M276" s="200" t="s">
        <v>1</v>
      </c>
      <c r="N276" s="201" t="s">
        <v>42</v>
      </c>
      <c r="O276" s="72"/>
      <c r="P276" s="202">
        <f>O276*H276</f>
        <v>0</v>
      </c>
      <c r="Q276" s="202">
        <v>0.1295</v>
      </c>
      <c r="R276" s="202">
        <f>Q276*H276</f>
        <v>3.367</v>
      </c>
      <c r="S276" s="202">
        <v>0</v>
      </c>
      <c r="T276" s="203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4" t="s">
        <v>222</v>
      </c>
      <c r="AT276" s="204" t="s">
        <v>217</v>
      </c>
      <c r="AU276" s="204" t="s">
        <v>86</v>
      </c>
      <c r="AY276" s="18" t="s">
        <v>215</v>
      </c>
      <c r="BE276" s="205">
        <f>IF(N276="základní",J276,0)</f>
        <v>0</v>
      </c>
      <c r="BF276" s="205">
        <f>IF(N276="snížená",J276,0)</f>
        <v>0</v>
      </c>
      <c r="BG276" s="205">
        <f>IF(N276="zákl. přenesená",J276,0)</f>
        <v>0</v>
      </c>
      <c r="BH276" s="205">
        <f>IF(N276="sníž. přenesená",J276,0)</f>
        <v>0</v>
      </c>
      <c r="BI276" s="205">
        <f>IF(N276="nulová",J276,0)</f>
        <v>0</v>
      </c>
      <c r="BJ276" s="18" t="s">
        <v>84</v>
      </c>
      <c r="BK276" s="205">
        <f>ROUND(I276*H276,2)</f>
        <v>0</v>
      </c>
      <c r="BL276" s="18" t="s">
        <v>222</v>
      </c>
      <c r="BM276" s="204" t="s">
        <v>1279</v>
      </c>
    </row>
    <row r="277" spans="2:51" s="14" customFormat="1" ht="11.25">
      <c r="B277" s="217"/>
      <c r="C277" s="218"/>
      <c r="D277" s="208" t="s">
        <v>224</v>
      </c>
      <c r="E277" s="219" t="s">
        <v>1</v>
      </c>
      <c r="F277" s="220" t="s">
        <v>1457</v>
      </c>
      <c r="G277" s="218"/>
      <c r="H277" s="221">
        <v>26</v>
      </c>
      <c r="I277" s="222"/>
      <c r="J277" s="218"/>
      <c r="K277" s="218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224</v>
      </c>
      <c r="AU277" s="227" t="s">
        <v>86</v>
      </c>
      <c r="AV277" s="14" t="s">
        <v>86</v>
      </c>
      <c r="AW277" s="14" t="s">
        <v>32</v>
      </c>
      <c r="AX277" s="14" t="s">
        <v>84</v>
      </c>
      <c r="AY277" s="227" t="s">
        <v>215</v>
      </c>
    </row>
    <row r="278" spans="1:65" s="2" customFormat="1" ht="16.5" customHeight="1">
      <c r="A278" s="35"/>
      <c r="B278" s="36"/>
      <c r="C278" s="250" t="s">
        <v>657</v>
      </c>
      <c r="D278" s="250" t="s">
        <v>527</v>
      </c>
      <c r="E278" s="251" t="s">
        <v>1281</v>
      </c>
      <c r="F278" s="252" t="s">
        <v>1282</v>
      </c>
      <c r="G278" s="253" t="s">
        <v>220</v>
      </c>
      <c r="H278" s="254">
        <v>26.26</v>
      </c>
      <c r="I278" s="255"/>
      <c r="J278" s="256">
        <f>ROUND(I278*H278,2)</f>
        <v>0</v>
      </c>
      <c r="K278" s="252" t="s">
        <v>231</v>
      </c>
      <c r="L278" s="257"/>
      <c r="M278" s="258" t="s">
        <v>1</v>
      </c>
      <c r="N278" s="259" t="s">
        <v>42</v>
      </c>
      <c r="O278" s="72"/>
      <c r="P278" s="202">
        <f>O278*H278</f>
        <v>0</v>
      </c>
      <c r="Q278" s="202">
        <v>0.05612</v>
      </c>
      <c r="R278" s="202">
        <f>Q278*H278</f>
        <v>1.4737112</v>
      </c>
      <c r="S278" s="202">
        <v>0</v>
      </c>
      <c r="T278" s="203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4" t="s">
        <v>261</v>
      </c>
      <c r="AT278" s="204" t="s">
        <v>527</v>
      </c>
      <c r="AU278" s="204" t="s">
        <v>86</v>
      </c>
      <c r="AY278" s="18" t="s">
        <v>215</v>
      </c>
      <c r="BE278" s="205">
        <f>IF(N278="základní",J278,0)</f>
        <v>0</v>
      </c>
      <c r="BF278" s="205">
        <f>IF(N278="snížená",J278,0)</f>
        <v>0</v>
      </c>
      <c r="BG278" s="205">
        <f>IF(N278="zákl. přenesená",J278,0)</f>
        <v>0</v>
      </c>
      <c r="BH278" s="205">
        <f>IF(N278="sníž. přenesená",J278,0)</f>
        <v>0</v>
      </c>
      <c r="BI278" s="205">
        <f>IF(N278="nulová",J278,0)</f>
        <v>0</v>
      </c>
      <c r="BJ278" s="18" t="s">
        <v>84</v>
      </c>
      <c r="BK278" s="205">
        <f>ROUND(I278*H278,2)</f>
        <v>0</v>
      </c>
      <c r="BL278" s="18" t="s">
        <v>222</v>
      </c>
      <c r="BM278" s="204" t="s">
        <v>1283</v>
      </c>
    </row>
    <row r="279" spans="2:51" s="14" customFormat="1" ht="11.25">
      <c r="B279" s="217"/>
      <c r="C279" s="218"/>
      <c r="D279" s="208" t="s">
        <v>224</v>
      </c>
      <c r="E279" s="218"/>
      <c r="F279" s="220" t="s">
        <v>1458</v>
      </c>
      <c r="G279" s="218"/>
      <c r="H279" s="221">
        <v>26.26</v>
      </c>
      <c r="I279" s="222"/>
      <c r="J279" s="218"/>
      <c r="K279" s="218"/>
      <c r="L279" s="223"/>
      <c r="M279" s="224"/>
      <c r="N279" s="225"/>
      <c r="O279" s="225"/>
      <c r="P279" s="225"/>
      <c r="Q279" s="225"/>
      <c r="R279" s="225"/>
      <c r="S279" s="225"/>
      <c r="T279" s="226"/>
      <c r="AT279" s="227" t="s">
        <v>224</v>
      </c>
      <c r="AU279" s="227" t="s">
        <v>86</v>
      </c>
      <c r="AV279" s="14" t="s">
        <v>86</v>
      </c>
      <c r="AW279" s="14" t="s">
        <v>4</v>
      </c>
      <c r="AX279" s="14" t="s">
        <v>84</v>
      </c>
      <c r="AY279" s="227" t="s">
        <v>215</v>
      </c>
    </row>
    <row r="280" spans="1:65" s="2" customFormat="1" ht="24.2" customHeight="1">
      <c r="A280" s="35"/>
      <c r="B280" s="36"/>
      <c r="C280" s="193" t="s">
        <v>660</v>
      </c>
      <c r="D280" s="193" t="s">
        <v>217</v>
      </c>
      <c r="E280" s="194" t="s">
        <v>1285</v>
      </c>
      <c r="F280" s="195" t="s">
        <v>1286</v>
      </c>
      <c r="G280" s="196" t="s">
        <v>365</v>
      </c>
      <c r="H280" s="197">
        <v>1.6</v>
      </c>
      <c r="I280" s="198"/>
      <c r="J280" s="199">
        <f>ROUND(I280*H280,2)</f>
        <v>0</v>
      </c>
      <c r="K280" s="195" t="s">
        <v>231</v>
      </c>
      <c r="L280" s="40"/>
      <c r="M280" s="200" t="s">
        <v>1</v>
      </c>
      <c r="N280" s="201" t="s">
        <v>42</v>
      </c>
      <c r="O280" s="72"/>
      <c r="P280" s="202">
        <f>O280*H280</f>
        <v>0</v>
      </c>
      <c r="Q280" s="202">
        <v>2.25634</v>
      </c>
      <c r="R280" s="202">
        <f>Q280*H280</f>
        <v>3.610144</v>
      </c>
      <c r="S280" s="202">
        <v>0</v>
      </c>
      <c r="T280" s="203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4" t="s">
        <v>222</v>
      </c>
      <c r="AT280" s="204" t="s">
        <v>217</v>
      </c>
      <c r="AU280" s="204" t="s">
        <v>86</v>
      </c>
      <c r="AY280" s="18" t="s">
        <v>215</v>
      </c>
      <c r="BE280" s="205">
        <f>IF(N280="základní",J280,0)</f>
        <v>0</v>
      </c>
      <c r="BF280" s="205">
        <f>IF(N280="snížená",J280,0)</f>
        <v>0</v>
      </c>
      <c r="BG280" s="205">
        <f>IF(N280="zákl. přenesená",J280,0)</f>
        <v>0</v>
      </c>
      <c r="BH280" s="205">
        <f>IF(N280="sníž. přenesená",J280,0)</f>
        <v>0</v>
      </c>
      <c r="BI280" s="205">
        <f>IF(N280="nulová",J280,0)</f>
        <v>0</v>
      </c>
      <c r="BJ280" s="18" t="s">
        <v>84</v>
      </c>
      <c r="BK280" s="205">
        <f>ROUND(I280*H280,2)</f>
        <v>0</v>
      </c>
      <c r="BL280" s="18" t="s">
        <v>222</v>
      </c>
      <c r="BM280" s="204" t="s">
        <v>1287</v>
      </c>
    </row>
    <row r="281" spans="2:51" s="14" customFormat="1" ht="11.25">
      <c r="B281" s="217"/>
      <c r="C281" s="218"/>
      <c r="D281" s="208" t="s">
        <v>224</v>
      </c>
      <c r="E281" s="219" t="s">
        <v>1</v>
      </c>
      <c r="F281" s="220" t="s">
        <v>1459</v>
      </c>
      <c r="G281" s="218"/>
      <c r="H281" s="221">
        <v>1.6</v>
      </c>
      <c r="I281" s="222"/>
      <c r="J281" s="218"/>
      <c r="K281" s="218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224</v>
      </c>
      <c r="AU281" s="227" t="s">
        <v>86</v>
      </c>
      <c r="AV281" s="14" t="s">
        <v>86</v>
      </c>
      <c r="AW281" s="14" t="s">
        <v>32</v>
      </c>
      <c r="AX281" s="14" t="s">
        <v>84</v>
      </c>
      <c r="AY281" s="227" t="s">
        <v>215</v>
      </c>
    </row>
    <row r="282" spans="2:63" s="12" customFormat="1" ht="22.9" customHeight="1">
      <c r="B282" s="177"/>
      <c r="C282" s="178"/>
      <c r="D282" s="179" t="s">
        <v>76</v>
      </c>
      <c r="E282" s="191" t="s">
        <v>941</v>
      </c>
      <c r="F282" s="191" t="s">
        <v>942</v>
      </c>
      <c r="G282" s="178"/>
      <c r="H282" s="178"/>
      <c r="I282" s="181"/>
      <c r="J282" s="192">
        <f>BK282</f>
        <v>0</v>
      </c>
      <c r="K282" s="178"/>
      <c r="L282" s="183"/>
      <c r="M282" s="184"/>
      <c r="N282" s="185"/>
      <c r="O282" s="185"/>
      <c r="P282" s="186">
        <f>P283</f>
        <v>0</v>
      </c>
      <c r="Q282" s="185"/>
      <c r="R282" s="186">
        <f>R283</f>
        <v>0</v>
      </c>
      <c r="S282" s="185"/>
      <c r="T282" s="187">
        <f>T283</f>
        <v>0</v>
      </c>
      <c r="AR282" s="188" t="s">
        <v>84</v>
      </c>
      <c r="AT282" s="189" t="s">
        <v>76</v>
      </c>
      <c r="AU282" s="189" t="s">
        <v>84</v>
      </c>
      <c r="AY282" s="188" t="s">
        <v>215</v>
      </c>
      <c r="BK282" s="190">
        <f>BK283</f>
        <v>0</v>
      </c>
    </row>
    <row r="283" spans="1:65" s="2" customFormat="1" ht="33" customHeight="1">
      <c r="A283" s="35"/>
      <c r="B283" s="36"/>
      <c r="C283" s="193" t="s">
        <v>679</v>
      </c>
      <c r="D283" s="193" t="s">
        <v>217</v>
      </c>
      <c r="E283" s="194" t="s">
        <v>1289</v>
      </c>
      <c r="F283" s="195" t="s">
        <v>1290</v>
      </c>
      <c r="G283" s="196" t="s">
        <v>272</v>
      </c>
      <c r="H283" s="197">
        <v>90.747</v>
      </c>
      <c r="I283" s="198"/>
      <c r="J283" s="199">
        <f>ROUND(I283*H283,2)</f>
        <v>0</v>
      </c>
      <c r="K283" s="195" t="s">
        <v>231</v>
      </c>
      <c r="L283" s="40"/>
      <c r="M283" s="263" t="s">
        <v>1</v>
      </c>
      <c r="N283" s="264" t="s">
        <v>42</v>
      </c>
      <c r="O283" s="265"/>
      <c r="P283" s="266">
        <f>O283*H283</f>
        <v>0</v>
      </c>
      <c r="Q283" s="266">
        <v>0</v>
      </c>
      <c r="R283" s="266">
        <f>Q283*H283</f>
        <v>0</v>
      </c>
      <c r="S283" s="266">
        <v>0</v>
      </c>
      <c r="T283" s="267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4" t="s">
        <v>222</v>
      </c>
      <c r="AT283" s="204" t="s">
        <v>217</v>
      </c>
      <c r="AU283" s="204" t="s">
        <v>86</v>
      </c>
      <c r="AY283" s="18" t="s">
        <v>215</v>
      </c>
      <c r="BE283" s="205">
        <f>IF(N283="základní",J283,0)</f>
        <v>0</v>
      </c>
      <c r="BF283" s="205">
        <f>IF(N283="snížená",J283,0)</f>
        <v>0</v>
      </c>
      <c r="BG283" s="205">
        <f>IF(N283="zákl. přenesená",J283,0)</f>
        <v>0</v>
      </c>
      <c r="BH283" s="205">
        <f>IF(N283="sníž. přenesená",J283,0)</f>
        <v>0</v>
      </c>
      <c r="BI283" s="205">
        <f>IF(N283="nulová",J283,0)</f>
        <v>0</v>
      </c>
      <c r="BJ283" s="18" t="s">
        <v>84</v>
      </c>
      <c r="BK283" s="205">
        <f>ROUND(I283*H283,2)</f>
        <v>0</v>
      </c>
      <c r="BL283" s="18" t="s">
        <v>222</v>
      </c>
      <c r="BM283" s="204" t="s">
        <v>1291</v>
      </c>
    </row>
    <row r="284" spans="1:31" s="2" customFormat="1" ht="6.95" customHeight="1">
      <c r="A284" s="35"/>
      <c r="B284" s="55"/>
      <c r="C284" s="56"/>
      <c r="D284" s="56"/>
      <c r="E284" s="56"/>
      <c r="F284" s="56"/>
      <c r="G284" s="56"/>
      <c r="H284" s="56"/>
      <c r="I284" s="56"/>
      <c r="J284" s="56"/>
      <c r="K284" s="56"/>
      <c r="L284" s="40"/>
      <c r="M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</row>
  </sheetData>
  <sheetProtection algorithmName="SHA-512" hashValue="pG03jTN0PjO+cSkBtbPP6JG7Xs3vKMwxnADf5Tl35me3F88fqMib60tjQxYWyqvDbNlbcO0+RqkzmigqcQZYIA==" saltValue="QibK5ryCaC/Wmm6wGeYt7t0IidVwE5Ut2m25joVQGZTV20jeuId5L59ez/WEVP+ig04EfULPf98YhdRle5H/Vg==" spinCount="100000" sheet="1" objects="1" scenarios="1" formatColumns="0" formatRows="0" autoFilter="0"/>
  <autoFilter ref="C130:K283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portrait" paperSize="9" scale="78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BM4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110</v>
      </c>
      <c r="AZ2" s="116" t="s">
        <v>132</v>
      </c>
      <c r="BA2" s="116" t="s">
        <v>1</v>
      </c>
      <c r="BB2" s="116" t="s">
        <v>1</v>
      </c>
      <c r="BC2" s="116" t="s">
        <v>1460</v>
      </c>
      <c r="BD2" s="116" t="s">
        <v>86</v>
      </c>
    </row>
    <row r="3" spans="2:5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86</v>
      </c>
      <c r="AZ3" s="116" t="s">
        <v>1461</v>
      </c>
      <c r="BA3" s="116" t="s">
        <v>1</v>
      </c>
      <c r="BB3" s="116" t="s">
        <v>1</v>
      </c>
      <c r="BC3" s="116" t="s">
        <v>1462</v>
      </c>
      <c r="BD3" s="116" t="s">
        <v>86</v>
      </c>
    </row>
    <row r="4" spans="2:56" s="1" customFormat="1" ht="24.95" customHeight="1">
      <c r="B4" s="21"/>
      <c r="D4" s="119" t="s">
        <v>136</v>
      </c>
      <c r="L4" s="21"/>
      <c r="M4" s="120" t="s">
        <v>10</v>
      </c>
      <c r="AT4" s="18" t="s">
        <v>4</v>
      </c>
      <c r="AZ4" s="116" t="s">
        <v>1463</v>
      </c>
      <c r="BA4" s="116" t="s">
        <v>1</v>
      </c>
      <c r="BB4" s="116" t="s">
        <v>1</v>
      </c>
      <c r="BC4" s="116" t="s">
        <v>1464</v>
      </c>
      <c r="BD4" s="116" t="s">
        <v>86</v>
      </c>
    </row>
    <row r="5" spans="2:56" s="1" customFormat="1" ht="6.95" customHeight="1">
      <c r="B5" s="21"/>
      <c r="L5" s="21"/>
      <c r="AZ5" s="116" t="s">
        <v>1465</v>
      </c>
      <c r="BA5" s="116" t="s">
        <v>1</v>
      </c>
      <c r="BB5" s="116" t="s">
        <v>1</v>
      </c>
      <c r="BC5" s="116" t="s">
        <v>1466</v>
      </c>
      <c r="BD5" s="116" t="s">
        <v>86</v>
      </c>
    </row>
    <row r="6" spans="2:56" s="1" customFormat="1" ht="12" customHeight="1">
      <c r="B6" s="21"/>
      <c r="D6" s="121" t="s">
        <v>16</v>
      </c>
      <c r="L6" s="21"/>
      <c r="AZ6" s="116" t="s">
        <v>134</v>
      </c>
      <c r="BA6" s="116" t="s">
        <v>1</v>
      </c>
      <c r="BB6" s="116" t="s">
        <v>1</v>
      </c>
      <c r="BC6" s="116" t="s">
        <v>274</v>
      </c>
      <c r="BD6" s="116" t="s">
        <v>86</v>
      </c>
    </row>
    <row r="7" spans="2:56" s="1" customFormat="1" ht="16.5" customHeight="1">
      <c r="B7" s="21"/>
      <c r="E7" s="318" t="str">
        <f>'Rekapitulace stavby'!K6</f>
        <v>BRNO, ZELNÁ - SPLAŠKOVÁ KANALIZACE</v>
      </c>
      <c r="F7" s="319"/>
      <c r="G7" s="319"/>
      <c r="H7" s="319"/>
      <c r="L7" s="21"/>
      <c r="AZ7" s="116" t="s">
        <v>1467</v>
      </c>
      <c r="BA7" s="116" t="s">
        <v>1</v>
      </c>
      <c r="BB7" s="116" t="s">
        <v>1</v>
      </c>
      <c r="BC7" s="116" t="s">
        <v>1468</v>
      </c>
      <c r="BD7" s="116" t="s">
        <v>86</v>
      </c>
    </row>
    <row r="8" spans="2:56" s="1" customFormat="1" ht="12" customHeight="1">
      <c r="B8" s="21"/>
      <c r="D8" s="121" t="s">
        <v>145</v>
      </c>
      <c r="L8" s="21"/>
      <c r="AZ8" s="116" t="s">
        <v>1469</v>
      </c>
      <c r="BA8" s="116" t="s">
        <v>1</v>
      </c>
      <c r="BB8" s="116" t="s">
        <v>1</v>
      </c>
      <c r="BC8" s="116" t="s">
        <v>1470</v>
      </c>
      <c r="BD8" s="116" t="s">
        <v>86</v>
      </c>
    </row>
    <row r="9" spans="1:56" s="2" customFormat="1" ht="16.5" customHeight="1">
      <c r="A9" s="35"/>
      <c r="B9" s="40"/>
      <c r="C9" s="35"/>
      <c r="D9" s="35"/>
      <c r="E9" s="318" t="s">
        <v>148</v>
      </c>
      <c r="F9" s="321"/>
      <c r="G9" s="321"/>
      <c r="H9" s="32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16" t="s">
        <v>146</v>
      </c>
      <c r="BA9" s="116" t="s">
        <v>1</v>
      </c>
      <c r="BB9" s="116" t="s">
        <v>1</v>
      </c>
      <c r="BC9" s="116" t="s">
        <v>644</v>
      </c>
      <c r="BD9" s="116" t="s">
        <v>86</v>
      </c>
    </row>
    <row r="10" spans="1:56" s="2" customFormat="1" ht="12" customHeight="1">
      <c r="A10" s="35"/>
      <c r="B10" s="40"/>
      <c r="C10" s="35"/>
      <c r="D10" s="121" t="s">
        <v>151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Z10" s="116" t="s">
        <v>149</v>
      </c>
      <c r="BA10" s="116" t="s">
        <v>1</v>
      </c>
      <c r="BB10" s="116" t="s">
        <v>1</v>
      </c>
      <c r="BC10" s="116" t="s">
        <v>1471</v>
      </c>
      <c r="BD10" s="116" t="s">
        <v>86</v>
      </c>
    </row>
    <row r="11" spans="1:56" s="2" customFormat="1" ht="16.5" customHeight="1">
      <c r="A11" s="35"/>
      <c r="B11" s="40"/>
      <c r="C11" s="35"/>
      <c r="D11" s="35"/>
      <c r="E11" s="322" t="s">
        <v>1472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Z11" s="116" t="s">
        <v>1473</v>
      </c>
      <c r="BA11" s="116" t="s">
        <v>1</v>
      </c>
      <c r="BB11" s="116" t="s">
        <v>1</v>
      </c>
      <c r="BC11" s="116" t="s">
        <v>372</v>
      </c>
      <c r="BD11" s="116" t="s">
        <v>86</v>
      </c>
    </row>
    <row r="12" spans="1:5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Z12" s="116" t="s">
        <v>1474</v>
      </c>
      <c r="BA12" s="116" t="s">
        <v>1</v>
      </c>
      <c r="BB12" s="116" t="s">
        <v>1</v>
      </c>
      <c r="BC12" s="116" t="s">
        <v>1475</v>
      </c>
      <c r="BD12" s="116" t="s">
        <v>86</v>
      </c>
    </row>
    <row r="13" spans="1:56" s="2" customFormat="1" ht="12" customHeight="1">
      <c r="A13" s="35"/>
      <c r="B13" s="40"/>
      <c r="C13" s="35"/>
      <c r="D13" s="121" t="s">
        <v>18</v>
      </c>
      <c r="E13" s="35"/>
      <c r="F13" s="110" t="s">
        <v>91</v>
      </c>
      <c r="G13" s="35"/>
      <c r="H13" s="35"/>
      <c r="I13" s="121" t="s">
        <v>19</v>
      </c>
      <c r="J13" s="110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Z13" s="116" t="s">
        <v>1476</v>
      </c>
      <c r="BA13" s="116" t="s">
        <v>1</v>
      </c>
      <c r="BB13" s="116" t="s">
        <v>1</v>
      </c>
      <c r="BC13" s="116" t="s">
        <v>599</v>
      </c>
      <c r="BD13" s="116" t="s">
        <v>86</v>
      </c>
    </row>
    <row r="14" spans="1:56" s="2" customFormat="1" ht="12" customHeight="1">
      <c r="A14" s="35"/>
      <c r="B14" s="40"/>
      <c r="C14" s="35"/>
      <c r="D14" s="121" t="s">
        <v>20</v>
      </c>
      <c r="E14" s="35"/>
      <c r="F14" s="110" t="s">
        <v>21</v>
      </c>
      <c r="G14" s="35"/>
      <c r="H14" s="35"/>
      <c r="I14" s="121" t="s">
        <v>22</v>
      </c>
      <c r="J14" s="123" t="str">
        <f>'Rekapitulace stavby'!AN8</f>
        <v>24. 4. 2020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Z14" s="116" t="s">
        <v>162</v>
      </c>
      <c r="BA14" s="116" t="s">
        <v>1</v>
      </c>
      <c r="BB14" s="116" t="s">
        <v>1</v>
      </c>
      <c r="BC14" s="116" t="s">
        <v>1477</v>
      </c>
      <c r="BD14" s="116" t="s">
        <v>86</v>
      </c>
    </row>
    <row r="15" spans="1:5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Z15" s="116" t="s">
        <v>1478</v>
      </c>
      <c r="BA15" s="116" t="s">
        <v>1</v>
      </c>
      <c r="BB15" s="116" t="s">
        <v>1</v>
      </c>
      <c r="BC15" s="116" t="s">
        <v>1479</v>
      </c>
      <c r="BD15" s="116" t="s">
        <v>86</v>
      </c>
    </row>
    <row r="16" spans="1:56" s="2" customFormat="1" ht="12" customHeight="1">
      <c r="A16" s="35"/>
      <c r="B16" s="40"/>
      <c r="C16" s="35"/>
      <c r="D16" s="121" t="s">
        <v>24</v>
      </c>
      <c r="E16" s="35"/>
      <c r="F16" s="35"/>
      <c r="G16" s="35"/>
      <c r="H16" s="35"/>
      <c r="I16" s="121" t="s">
        <v>25</v>
      </c>
      <c r="J16" s="110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Z16" s="116" t="s">
        <v>164</v>
      </c>
      <c r="BA16" s="116" t="s">
        <v>1</v>
      </c>
      <c r="BB16" s="116" t="s">
        <v>1</v>
      </c>
      <c r="BC16" s="116" t="s">
        <v>1480</v>
      </c>
      <c r="BD16" s="116" t="s">
        <v>86</v>
      </c>
    </row>
    <row r="17" spans="1:56" s="2" customFormat="1" ht="18" customHeight="1">
      <c r="A17" s="35"/>
      <c r="B17" s="40"/>
      <c r="C17" s="35"/>
      <c r="D17" s="35"/>
      <c r="E17" s="110" t="s">
        <v>26</v>
      </c>
      <c r="F17" s="35"/>
      <c r="G17" s="35"/>
      <c r="H17" s="35"/>
      <c r="I17" s="121" t="s">
        <v>27</v>
      </c>
      <c r="J17" s="110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Z17" s="116" t="s">
        <v>166</v>
      </c>
      <c r="BA17" s="116" t="s">
        <v>1</v>
      </c>
      <c r="BB17" s="116" t="s">
        <v>1</v>
      </c>
      <c r="BC17" s="116" t="s">
        <v>1481</v>
      </c>
      <c r="BD17" s="116" t="s">
        <v>86</v>
      </c>
    </row>
    <row r="18" spans="1:56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Z18" s="116" t="s">
        <v>168</v>
      </c>
      <c r="BA18" s="116" t="s">
        <v>1</v>
      </c>
      <c r="BB18" s="116" t="s">
        <v>1</v>
      </c>
      <c r="BC18" s="116" t="s">
        <v>1482</v>
      </c>
      <c r="BD18" s="116" t="s">
        <v>86</v>
      </c>
    </row>
    <row r="19" spans="1:56" s="2" customFormat="1" ht="12" customHeight="1">
      <c r="A19" s="35"/>
      <c r="B19" s="40"/>
      <c r="C19" s="35"/>
      <c r="D19" s="121" t="s">
        <v>28</v>
      </c>
      <c r="E19" s="35"/>
      <c r="F19" s="35"/>
      <c r="G19" s="35"/>
      <c r="H19" s="35"/>
      <c r="I19" s="121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Z19" s="116" t="s">
        <v>1483</v>
      </c>
      <c r="BA19" s="116" t="s">
        <v>1</v>
      </c>
      <c r="BB19" s="116" t="s">
        <v>1</v>
      </c>
      <c r="BC19" s="116" t="s">
        <v>1484</v>
      </c>
      <c r="BD19" s="116" t="s">
        <v>86</v>
      </c>
    </row>
    <row r="20" spans="1:56" s="2" customFormat="1" ht="18" customHeight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21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Z20" s="116" t="s">
        <v>1485</v>
      </c>
      <c r="BA20" s="116" t="s">
        <v>1</v>
      </c>
      <c r="BB20" s="116" t="s">
        <v>1</v>
      </c>
      <c r="BC20" s="116" t="s">
        <v>1486</v>
      </c>
      <c r="BD20" s="116" t="s">
        <v>86</v>
      </c>
    </row>
    <row r="21" spans="1:56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Z21" s="116" t="s">
        <v>1487</v>
      </c>
      <c r="BA21" s="116" t="s">
        <v>1</v>
      </c>
      <c r="BB21" s="116" t="s">
        <v>1</v>
      </c>
      <c r="BC21" s="116" t="s">
        <v>1488</v>
      </c>
      <c r="BD21" s="116" t="s">
        <v>86</v>
      </c>
    </row>
    <row r="22" spans="1:56" s="2" customFormat="1" ht="12" customHeight="1">
      <c r="A22" s="35"/>
      <c r="B22" s="40"/>
      <c r="C22" s="35"/>
      <c r="D22" s="121" t="s">
        <v>30</v>
      </c>
      <c r="E22" s="35"/>
      <c r="F22" s="35"/>
      <c r="G22" s="35"/>
      <c r="H22" s="35"/>
      <c r="I22" s="121" t="s">
        <v>25</v>
      </c>
      <c r="J22" s="110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Z22" s="116" t="s">
        <v>177</v>
      </c>
      <c r="BA22" s="116" t="s">
        <v>1</v>
      </c>
      <c r="BB22" s="116" t="s">
        <v>1</v>
      </c>
      <c r="BC22" s="116" t="s">
        <v>1489</v>
      </c>
      <c r="BD22" s="116" t="s">
        <v>86</v>
      </c>
    </row>
    <row r="23" spans="1:56" s="2" customFormat="1" ht="18" customHeight="1">
      <c r="A23" s="35"/>
      <c r="B23" s="40"/>
      <c r="C23" s="35"/>
      <c r="D23" s="35"/>
      <c r="E23" s="110" t="s">
        <v>31</v>
      </c>
      <c r="F23" s="35"/>
      <c r="G23" s="35"/>
      <c r="H23" s="35"/>
      <c r="I23" s="121" t="s">
        <v>27</v>
      </c>
      <c r="J23" s="110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Z23" s="116" t="s">
        <v>179</v>
      </c>
      <c r="BA23" s="116" t="s">
        <v>1</v>
      </c>
      <c r="BB23" s="116" t="s">
        <v>1</v>
      </c>
      <c r="BC23" s="116" t="s">
        <v>1490</v>
      </c>
      <c r="BD23" s="116" t="s">
        <v>86</v>
      </c>
    </row>
    <row r="24" spans="1:56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Z24" s="116" t="s">
        <v>181</v>
      </c>
      <c r="BA24" s="116" t="s">
        <v>1</v>
      </c>
      <c r="BB24" s="116" t="s">
        <v>1</v>
      </c>
      <c r="BC24" s="116" t="s">
        <v>1491</v>
      </c>
      <c r="BD24" s="116" t="s">
        <v>86</v>
      </c>
    </row>
    <row r="25" spans="1:56" s="2" customFormat="1" ht="12" customHeight="1">
      <c r="A25" s="35"/>
      <c r="B25" s="40"/>
      <c r="C25" s="35"/>
      <c r="D25" s="121" t="s">
        <v>33</v>
      </c>
      <c r="E25" s="35"/>
      <c r="F25" s="35"/>
      <c r="G25" s="35"/>
      <c r="H25" s="35"/>
      <c r="I25" s="121" t="s">
        <v>25</v>
      </c>
      <c r="J25" s="110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Z25" s="116" t="s">
        <v>183</v>
      </c>
      <c r="BA25" s="116" t="s">
        <v>1</v>
      </c>
      <c r="BB25" s="116" t="s">
        <v>1</v>
      </c>
      <c r="BC25" s="116" t="s">
        <v>1492</v>
      </c>
      <c r="BD25" s="116" t="s">
        <v>86</v>
      </c>
    </row>
    <row r="26" spans="1:56" s="2" customFormat="1" ht="18" customHeight="1">
      <c r="A26" s="35"/>
      <c r="B26" s="40"/>
      <c r="C26" s="35"/>
      <c r="D26" s="35"/>
      <c r="E26" s="110" t="s">
        <v>34</v>
      </c>
      <c r="F26" s="35"/>
      <c r="G26" s="35"/>
      <c r="H26" s="35"/>
      <c r="I26" s="121" t="s">
        <v>27</v>
      </c>
      <c r="J26" s="110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Z26" s="116" t="s">
        <v>1493</v>
      </c>
      <c r="BA26" s="116" t="s">
        <v>1</v>
      </c>
      <c r="BB26" s="116" t="s">
        <v>1</v>
      </c>
      <c r="BC26" s="116" t="s">
        <v>1494</v>
      </c>
      <c r="BD26" s="116" t="s">
        <v>86</v>
      </c>
    </row>
    <row r="27" spans="1:56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Z27" s="116" t="s">
        <v>1495</v>
      </c>
      <c r="BA27" s="116" t="s">
        <v>1</v>
      </c>
      <c r="BB27" s="116" t="s">
        <v>1</v>
      </c>
      <c r="BC27" s="116" t="s">
        <v>1496</v>
      </c>
      <c r="BD27" s="116" t="s">
        <v>86</v>
      </c>
    </row>
    <row r="28" spans="1:56" s="2" customFormat="1" ht="12" customHeight="1">
      <c r="A28" s="35"/>
      <c r="B28" s="40"/>
      <c r="C28" s="35"/>
      <c r="D28" s="121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Z28" s="116" t="s">
        <v>185</v>
      </c>
      <c r="BA28" s="116" t="s">
        <v>1</v>
      </c>
      <c r="BB28" s="116" t="s">
        <v>1</v>
      </c>
      <c r="BC28" s="116" t="s">
        <v>1497</v>
      </c>
      <c r="BD28" s="116" t="s">
        <v>86</v>
      </c>
    </row>
    <row r="29" spans="1:31" s="8" customFormat="1" ht="16.5" customHeight="1">
      <c r="A29" s="124"/>
      <c r="B29" s="125"/>
      <c r="C29" s="124"/>
      <c r="D29" s="124"/>
      <c r="E29" s="325" t="s">
        <v>1</v>
      </c>
      <c r="F29" s="325"/>
      <c r="G29" s="325"/>
      <c r="H29" s="325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7"/>
      <c r="E31" s="127"/>
      <c r="F31" s="127"/>
      <c r="G31" s="127"/>
      <c r="H31" s="127"/>
      <c r="I31" s="127"/>
      <c r="J31" s="127"/>
      <c r="K31" s="12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37</v>
      </c>
      <c r="E32" s="35"/>
      <c r="F32" s="35"/>
      <c r="G32" s="35"/>
      <c r="H32" s="35"/>
      <c r="I32" s="35"/>
      <c r="J32" s="129">
        <f>ROUND(J128,2)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7"/>
      <c r="E33" s="127"/>
      <c r="F33" s="127"/>
      <c r="G33" s="127"/>
      <c r="H33" s="127"/>
      <c r="I33" s="127"/>
      <c r="J33" s="127"/>
      <c r="K33" s="127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39</v>
      </c>
      <c r="G34" s="35"/>
      <c r="H34" s="35"/>
      <c r="I34" s="130" t="s">
        <v>38</v>
      </c>
      <c r="J34" s="130" t="s">
        <v>40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2" t="s">
        <v>41</v>
      </c>
      <c r="E35" s="121" t="s">
        <v>42</v>
      </c>
      <c r="F35" s="131">
        <f>ROUND((SUM(BE128:BE466)),2)</f>
        <v>0</v>
      </c>
      <c r="G35" s="35"/>
      <c r="H35" s="35"/>
      <c r="I35" s="132">
        <v>0.21</v>
      </c>
      <c r="J35" s="131">
        <f>ROUND(((SUM(BE128:BE466))*I35),2)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1" t="s">
        <v>43</v>
      </c>
      <c r="F36" s="131">
        <f>ROUND((SUM(BF128:BF466)),2)</f>
        <v>0</v>
      </c>
      <c r="G36" s="35"/>
      <c r="H36" s="35"/>
      <c r="I36" s="132">
        <v>0.1</v>
      </c>
      <c r="J36" s="131">
        <f>ROUND(((SUM(BF128:BF466))*I36),2)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1" t="s">
        <v>44</v>
      </c>
      <c r="F37" s="131">
        <f>ROUND((SUM(BG128:BG466)),2)</f>
        <v>0</v>
      </c>
      <c r="G37" s="35"/>
      <c r="H37" s="35"/>
      <c r="I37" s="132">
        <v>0.21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1" t="s">
        <v>45</v>
      </c>
      <c r="F38" s="131">
        <f>ROUND((SUM(BH128:BH466)),2)</f>
        <v>0</v>
      </c>
      <c r="G38" s="35"/>
      <c r="H38" s="35"/>
      <c r="I38" s="132">
        <v>0.1</v>
      </c>
      <c r="J38" s="131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1" t="s">
        <v>46</v>
      </c>
      <c r="F39" s="131">
        <f>ROUND((SUM(BI128:BI466)),2)</f>
        <v>0</v>
      </c>
      <c r="G39" s="35"/>
      <c r="H39" s="35"/>
      <c r="I39" s="132">
        <v>0</v>
      </c>
      <c r="J39" s="131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47</v>
      </c>
      <c r="E41" s="135"/>
      <c r="F41" s="135"/>
      <c r="G41" s="136" t="s">
        <v>48</v>
      </c>
      <c r="H41" s="137" t="s">
        <v>49</v>
      </c>
      <c r="I41" s="135"/>
      <c r="J41" s="138">
        <f>SUM(J32:J39)</f>
        <v>0</v>
      </c>
      <c r="K41" s="139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187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6" t="str">
        <f>E7</f>
        <v>BRNO, ZELNÁ - SPLAŠKOVÁ KANALIZACE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145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6" t="s">
        <v>148</v>
      </c>
      <c r="F87" s="329"/>
      <c r="G87" s="329"/>
      <c r="H87" s="32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151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7" t="str">
        <f>E11</f>
        <v>SO 320 - ODBOČKY PRO KANALIZAČNÍ PŘÍPOJKY</v>
      </c>
      <c r="F89" s="329"/>
      <c r="G89" s="329"/>
      <c r="H89" s="329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Brno</v>
      </c>
      <c r="G91" s="37"/>
      <c r="H91" s="37"/>
      <c r="I91" s="30" t="s">
        <v>22</v>
      </c>
      <c r="J91" s="67" t="str">
        <f>IF(J14="","",J14)</f>
        <v>24. 4. 2020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Statutární město Brno</v>
      </c>
      <c r="G93" s="37"/>
      <c r="H93" s="37"/>
      <c r="I93" s="30" t="s">
        <v>30</v>
      </c>
      <c r="J93" s="33" t="str">
        <f>E23</f>
        <v>PROVO spol. s 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Obrtel M.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1" t="s">
        <v>188</v>
      </c>
      <c r="D96" s="152"/>
      <c r="E96" s="152"/>
      <c r="F96" s="152"/>
      <c r="G96" s="152"/>
      <c r="H96" s="152"/>
      <c r="I96" s="152"/>
      <c r="J96" s="153" t="s">
        <v>189</v>
      </c>
      <c r="K96" s="152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4" t="s">
        <v>190</v>
      </c>
      <c r="D98" s="37"/>
      <c r="E98" s="37"/>
      <c r="F98" s="37"/>
      <c r="G98" s="37"/>
      <c r="H98" s="37"/>
      <c r="I98" s="37"/>
      <c r="J98" s="85">
        <f>J128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191</v>
      </c>
    </row>
    <row r="99" spans="2:12" s="9" customFormat="1" ht="24.95" customHeight="1">
      <c r="B99" s="155"/>
      <c r="C99" s="156"/>
      <c r="D99" s="157" t="s">
        <v>192</v>
      </c>
      <c r="E99" s="158"/>
      <c r="F99" s="158"/>
      <c r="G99" s="158"/>
      <c r="H99" s="158"/>
      <c r="I99" s="158"/>
      <c r="J99" s="159">
        <f>J129</f>
        <v>0</v>
      </c>
      <c r="K99" s="156"/>
      <c r="L99" s="160"/>
    </row>
    <row r="100" spans="2:12" s="10" customFormat="1" ht="19.9" customHeight="1">
      <c r="B100" s="161"/>
      <c r="C100" s="104"/>
      <c r="D100" s="162" t="s">
        <v>193</v>
      </c>
      <c r="E100" s="163"/>
      <c r="F100" s="163"/>
      <c r="G100" s="163"/>
      <c r="H100" s="163"/>
      <c r="I100" s="163"/>
      <c r="J100" s="164">
        <f>J130</f>
        <v>0</v>
      </c>
      <c r="K100" s="104"/>
      <c r="L100" s="165"/>
    </row>
    <row r="101" spans="2:12" s="10" customFormat="1" ht="19.9" customHeight="1">
      <c r="B101" s="161"/>
      <c r="C101" s="104"/>
      <c r="D101" s="162" t="s">
        <v>194</v>
      </c>
      <c r="E101" s="163"/>
      <c r="F101" s="163"/>
      <c r="G101" s="163"/>
      <c r="H101" s="163"/>
      <c r="I101" s="163"/>
      <c r="J101" s="164">
        <f>J360</f>
        <v>0</v>
      </c>
      <c r="K101" s="104"/>
      <c r="L101" s="165"/>
    </row>
    <row r="102" spans="2:12" s="10" customFormat="1" ht="19.9" customHeight="1">
      <c r="B102" s="161"/>
      <c r="C102" s="104"/>
      <c r="D102" s="162" t="s">
        <v>195</v>
      </c>
      <c r="E102" s="163"/>
      <c r="F102" s="163"/>
      <c r="G102" s="163"/>
      <c r="H102" s="163"/>
      <c r="I102" s="163"/>
      <c r="J102" s="164">
        <f>J375</f>
        <v>0</v>
      </c>
      <c r="K102" s="104"/>
      <c r="L102" s="165"/>
    </row>
    <row r="103" spans="2:12" s="10" customFormat="1" ht="19.9" customHeight="1">
      <c r="B103" s="161"/>
      <c r="C103" s="104"/>
      <c r="D103" s="162" t="s">
        <v>196</v>
      </c>
      <c r="E103" s="163"/>
      <c r="F103" s="163"/>
      <c r="G103" s="163"/>
      <c r="H103" s="163"/>
      <c r="I103" s="163"/>
      <c r="J103" s="164">
        <f>J414</f>
        <v>0</v>
      </c>
      <c r="K103" s="104"/>
      <c r="L103" s="165"/>
    </row>
    <row r="104" spans="2:12" s="10" customFormat="1" ht="19.9" customHeight="1">
      <c r="B104" s="161"/>
      <c r="C104" s="104"/>
      <c r="D104" s="162" t="s">
        <v>197</v>
      </c>
      <c r="E104" s="163"/>
      <c r="F104" s="163"/>
      <c r="G104" s="163"/>
      <c r="H104" s="163"/>
      <c r="I104" s="163"/>
      <c r="J104" s="164">
        <f>J456</f>
        <v>0</v>
      </c>
      <c r="K104" s="104"/>
      <c r="L104" s="165"/>
    </row>
    <row r="105" spans="2:12" s="9" customFormat="1" ht="24.95" customHeight="1">
      <c r="B105" s="155"/>
      <c r="C105" s="156"/>
      <c r="D105" s="157" t="s">
        <v>198</v>
      </c>
      <c r="E105" s="158"/>
      <c r="F105" s="158"/>
      <c r="G105" s="158"/>
      <c r="H105" s="158"/>
      <c r="I105" s="158"/>
      <c r="J105" s="159">
        <f>J458</f>
        <v>0</v>
      </c>
      <c r="K105" s="156"/>
      <c r="L105" s="160"/>
    </row>
    <row r="106" spans="2:12" s="10" customFormat="1" ht="19.9" customHeight="1">
      <c r="B106" s="161"/>
      <c r="C106" s="104"/>
      <c r="D106" s="162" t="s">
        <v>199</v>
      </c>
      <c r="E106" s="163"/>
      <c r="F106" s="163"/>
      <c r="G106" s="163"/>
      <c r="H106" s="163"/>
      <c r="I106" s="163"/>
      <c r="J106" s="164">
        <f>J459</f>
        <v>0</v>
      </c>
      <c r="K106" s="104"/>
      <c r="L106" s="165"/>
    </row>
    <row r="107" spans="1:31" s="2" customFormat="1" ht="21.7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4" t="s">
        <v>200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326" t="str">
        <f>E7</f>
        <v>BRNO, ZELNÁ - SPLAŠKOVÁ KANALIZACE</v>
      </c>
      <c r="F116" s="327"/>
      <c r="G116" s="327"/>
      <c r="H116" s="32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2:12" s="1" customFormat="1" ht="12" customHeight="1">
      <c r="B117" s="22"/>
      <c r="C117" s="30" t="s">
        <v>145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pans="1:31" s="2" customFormat="1" ht="16.5" customHeight="1">
      <c r="A118" s="35"/>
      <c r="B118" s="36"/>
      <c r="C118" s="37"/>
      <c r="D118" s="37"/>
      <c r="E118" s="326" t="s">
        <v>148</v>
      </c>
      <c r="F118" s="329"/>
      <c r="G118" s="329"/>
      <c r="H118" s="329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151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277" t="str">
        <f>E11</f>
        <v>SO 320 - ODBOČKY PRO KANALIZAČNÍ PŘÍPOJKY</v>
      </c>
      <c r="F120" s="329"/>
      <c r="G120" s="329"/>
      <c r="H120" s="329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20</v>
      </c>
      <c r="D122" s="37"/>
      <c r="E122" s="37"/>
      <c r="F122" s="28" t="str">
        <f>F14</f>
        <v>Brno</v>
      </c>
      <c r="G122" s="37"/>
      <c r="H122" s="37"/>
      <c r="I122" s="30" t="s">
        <v>22</v>
      </c>
      <c r="J122" s="67" t="str">
        <f>IF(J14="","",J14)</f>
        <v>24. 4. 2020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24</v>
      </c>
      <c r="D124" s="37"/>
      <c r="E124" s="37"/>
      <c r="F124" s="28" t="str">
        <f>E17</f>
        <v>Statutární město Brno</v>
      </c>
      <c r="G124" s="37"/>
      <c r="H124" s="37"/>
      <c r="I124" s="30" t="s">
        <v>30</v>
      </c>
      <c r="J124" s="33" t="str">
        <f>E23</f>
        <v>PROVO spol. s r.o.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30" t="s">
        <v>28</v>
      </c>
      <c r="D125" s="37"/>
      <c r="E125" s="37"/>
      <c r="F125" s="28" t="str">
        <f>IF(E20="","",E20)</f>
        <v>Vyplň údaj</v>
      </c>
      <c r="G125" s="37"/>
      <c r="H125" s="37"/>
      <c r="I125" s="30" t="s">
        <v>33</v>
      </c>
      <c r="J125" s="33" t="str">
        <f>E26</f>
        <v>Obrtel M.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66"/>
      <c r="B127" s="167"/>
      <c r="C127" s="168" t="s">
        <v>201</v>
      </c>
      <c r="D127" s="169" t="s">
        <v>62</v>
      </c>
      <c r="E127" s="169" t="s">
        <v>58</v>
      </c>
      <c r="F127" s="169" t="s">
        <v>59</v>
      </c>
      <c r="G127" s="169" t="s">
        <v>202</v>
      </c>
      <c r="H127" s="169" t="s">
        <v>203</v>
      </c>
      <c r="I127" s="169" t="s">
        <v>204</v>
      </c>
      <c r="J127" s="169" t="s">
        <v>189</v>
      </c>
      <c r="K127" s="170" t="s">
        <v>205</v>
      </c>
      <c r="L127" s="171"/>
      <c r="M127" s="76" t="s">
        <v>1</v>
      </c>
      <c r="N127" s="77" t="s">
        <v>41</v>
      </c>
      <c r="O127" s="77" t="s">
        <v>206</v>
      </c>
      <c r="P127" s="77" t="s">
        <v>207</v>
      </c>
      <c r="Q127" s="77" t="s">
        <v>208</v>
      </c>
      <c r="R127" s="77" t="s">
        <v>209</v>
      </c>
      <c r="S127" s="77" t="s">
        <v>210</v>
      </c>
      <c r="T127" s="78" t="s">
        <v>211</v>
      </c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</row>
    <row r="128" spans="1:63" s="2" customFormat="1" ht="22.9" customHeight="1">
      <c r="A128" s="35"/>
      <c r="B128" s="36"/>
      <c r="C128" s="83" t="s">
        <v>212</v>
      </c>
      <c r="D128" s="37"/>
      <c r="E128" s="37"/>
      <c r="F128" s="37"/>
      <c r="G128" s="37"/>
      <c r="H128" s="37"/>
      <c r="I128" s="37"/>
      <c r="J128" s="172">
        <f>BK128</f>
        <v>0</v>
      </c>
      <c r="K128" s="37"/>
      <c r="L128" s="40"/>
      <c r="M128" s="79"/>
      <c r="N128" s="173"/>
      <c r="O128" s="80"/>
      <c r="P128" s="174">
        <f>P129+P458</f>
        <v>0</v>
      </c>
      <c r="Q128" s="80"/>
      <c r="R128" s="174">
        <f>R129+R458</f>
        <v>120.80834422</v>
      </c>
      <c r="S128" s="80"/>
      <c r="T128" s="175">
        <f>T129+T458</f>
        <v>117.91800299999998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76</v>
      </c>
      <c r="AU128" s="18" t="s">
        <v>191</v>
      </c>
      <c r="BK128" s="176">
        <f>BK129+BK458</f>
        <v>0</v>
      </c>
    </row>
    <row r="129" spans="2:63" s="12" customFormat="1" ht="25.9" customHeight="1">
      <c r="B129" s="177"/>
      <c r="C129" s="178"/>
      <c r="D129" s="179" t="s">
        <v>76</v>
      </c>
      <c r="E129" s="180" t="s">
        <v>213</v>
      </c>
      <c r="F129" s="180" t="s">
        <v>214</v>
      </c>
      <c r="G129" s="178"/>
      <c r="H129" s="178"/>
      <c r="I129" s="181"/>
      <c r="J129" s="182">
        <f>BK129</f>
        <v>0</v>
      </c>
      <c r="K129" s="178"/>
      <c r="L129" s="183"/>
      <c r="M129" s="184"/>
      <c r="N129" s="185"/>
      <c r="O129" s="185"/>
      <c r="P129" s="186">
        <f>P130+P360+P375+P414+P456</f>
        <v>0</v>
      </c>
      <c r="Q129" s="185"/>
      <c r="R129" s="186">
        <f>R130+R360+R375+R414+R456</f>
        <v>113.59267521999999</v>
      </c>
      <c r="S129" s="185"/>
      <c r="T129" s="187">
        <f>T130+T360+T375+T414+T456</f>
        <v>117.91800299999998</v>
      </c>
      <c r="AR129" s="188" t="s">
        <v>84</v>
      </c>
      <c r="AT129" s="189" t="s">
        <v>76</v>
      </c>
      <c r="AU129" s="189" t="s">
        <v>77</v>
      </c>
      <c r="AY129" s="188" t="s">
        <v>215</v>
      </c>
      <c r="BK129" s="190">
        <f>BK130+BK360+BK375+BK414+BK456</f>
        <v>0</v>
      </c>
    </row>
    <row r="130" spans="2:63" s="12" customFormat="1" ht="22.9" customHeight="1">
      <c r="B130" s="177"/>
      <c r="C130" s="178"/>
      <c r="D130" s="179" t="s">
        <v>76</v>
      </c>
      <c r="E130" s="191" t="s">
        <v>84</v>
      </c>
      <c r="F130" s="191" t="s">
        <v>216</v>
      </c>
      <c r="G130" s="178"/>
      <c r="H130" s="178"/>
      <c r="I130" s="181"/>
      <c r="J130" s="192">
        <f>BK130</f>
        <v>0</v>
      </c>
      <c r="K130" s="178"/>
      <c r="L130" s="183"/>
      <c r="M130" s="184"/>
      <c r="N130" s="185"/>
      <c r="O130" s="185"/>
      <c r="P130" s="186">
        <f>SUM(P131:P359)</f>
        <v>0</v>
      </c>
      <c r="Q130" s="185"/>
      <c r="R130" s="186">
        <f>SUM(R131:R359)</f>
        <v>3.75709452</v>
      </c>
      <c r="S130" s="185"/>
      <c r="T130" s="187">
        <f>SUM(T131:T359)</f>
        <v>117.91800299999998</v>
      </c>
      <c r="AR130" s="188" t="s">
        <v>84</v>
      </c>
      <c r="AT130" s="189" t="s">
        <v>76</v>
      </c>
      <c r="AU130" s="189" t="s">
        <v>84</v>
      </c>
      <c r="AY130" s="188" t="s">
        <v>215</v>
      </c>
      <c r="BK130" s="190">
        <f>SUM(BK131:BK359)</f>
        <v>0</v>
      </c>
    </row>
    <row r="131" spans="1:65" s="2" customFormat="1" ht="24.2" customHeight="1">
      <c r="A131" s="35"/>
      <c r="B131" s="36"/>
      <c r="C131" s="193" t="s">
        <v>84</v>
      </c>
      <c r="D131" s="193" t="s">
        <v>217</v>
      </c>
      <c r="E131" s="194" t="s">
        <v>1498</v>
      </c>
      <c r="F131" s="195" t="s">
        <v>1499</v>
      </c>
      <c r="G131" s="196" t="s">
        <v>220</v>
      </c>
      <c r="H131" s="197">
        <v>50</v>
      </c>
      <c r="I131" s="198"/>
      <c r="J131" s="199">
        <f>ROUND(I131*H131,2)</f>
        <v>0</v>
      </c>
      <c r="K131" s="195" t="s">
        <v>221</v>
      </c>
      <c r="L131" s="40"/>
      <c r="M131" s="200" t="s">
        <v>1</v>
      </c>
      <c r="N131" s="201" t="s">
        <v>42</v>
      </c>
      <c r="O131" s="72"/>
      <c r="P131" s="202">
        <f>O131*H131</f>
        <v>0</v>
      </c>
      <c r="Q131" s="202">
        <v>0</v>
      </c>
      <c r="R131" s="202">
        <f>Q131*H131</f>
        <v>0</v>
      </c>
      <c r="S131" s="202">
        <v>0.1</v>
      </c>
      <c r="T131" s="203">
        <f>S131*H131</f>
        <v>5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222</v>
      </c>
      <c r="AT131" s="204" t="s">
        <v>217</v>
      </c>
      <c r="AU131" s="204" t="s">
        <v>86</v>
      </c>
      <c r="AY131" s="18" t="s">
        <v>215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8" t="s">
        <v>84</v>
      </c>
      <c r="BK131" s="205">
        <f>ROUND(I131*H131,2)</f>
        <v>0</v>
      </c>
      <c r="BL131" s="18" t="s">
        <v>222</v>
      </c>
      <c r="BM131" s="204" t="s">
        <v>1500</v>
      </c>
    </row>
    <row r="132" spans="2:51" s="14" customFormat="1" ht="11.25">
      <c r="B132" s="217"/>
      <c r="C132" s="218"/>
      <c r="D132" s="208" t="s">
        <v>224</v>
      </c>
      <c r="E132" s="219" t="s">
        <v>1</v>
      </c>
      <c r="F132" s="220" t="s">
        <v>1501</v>
      </c>
      <c r="G132" s="218"/>
      <c r="H132" s="221">
        <v>50</v>
      </c>
      <c r="I132" s="222"/>
      <c r="J132" s="218"/>
      <c r="K132" s="218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224</v>
      </c>
      <c r="AU132" s="227" t="s">
        <v>86</v>
      </c>
      <c r="AV132" s="14" t="s">
        <v>86</v>
      </c>
      <c r="AW132" s="14" t="s">
        <v>32</v>
      </c>
      <c r="AX132" s="14" t="s">
        <v>77</v>
      </c>
      <c r="AY132" s="227" t="s">
        <v>215</v>
      </c>
    </row>
    <row r="133" spans="2:51" s="15" customFormat="1" ht="11.25">
      <c r="B133" s="228"/>
      <c r="C133" s="229"/>
      <c r="D133" s="208" t="s">
        <v>224</v>
      </c>
      <c r="E133" s="230" t="s">
        <v>1476</v>
      </c>
      <c r="F133" s="231" t="s">
        <v>227</v>
      </c>
      <c r="G133" s="229"/>
      <c r="H133" s="232">
        <v>50</v>
      </c>
      <c r="I133" s="233"/>
      <c r="J133" s="229"/>
      <c r="K133" s="229"/>
      <c r="L133" s="234"/>
      <c r="M133" s="235"/>
      <c r="N133" s="236"/>
      <c r="O133" s="236"/>
      <c r="P133" s="236"/>
      <c r="Q133" s="236"/>
      <c r="R133" s="236"/>
      <c r="S133" s="236"/>
      <c r="T133" s="237"/>
      <c r="AT133" s="238" t="s">
        <v>224</v>
      </c>
      <c r="AU133" s="238" t="s">
        <v>86</v>
      </c>
      <c r="AV133" s="15" t="s">
        <v>222</v>
      </c>
      <c r="AW133" s="15" t="s">
        <v>32</v>
      </c>
      <c r="AX133" s="15" t="s">
        <v>84</v>
      </c>
      <c r="AY133" s="238" t="s">
        <v>215</v>
      </c>
    </row>
    <row r="134" spans="1:65" s="2" customFormat="1" ht="24.2" customHeight="1">
      <c r="A134" s="35"/>
      <c r="B134" s="36"/>
      <c r="C134" s="193" t="s">
        <v>86</v>
      </c>
      <c r="D134" s="193" t="s">
        <v>217</v>
      </c>
      <c r="E134" s="194" t="s">
        <v>1502</v>
      </c>
      <c r="F134" s="195" t="s">
        <v>1503</v>
      </c>
      <c r="G134" s="196" t="s">
        <v>220</v>
      </c>
      <c r="H134" s="197">
        <v>50</v>
      </c>
      <c r="I134" s="198"/>
      <c r="J134" s="199">
        <f>ROUND(I134*H134,2)</f>
        <v>0</v>
      </c>
      <c r="K134" s="195" t="s">
        <v>231</v>
      </c>
      <c r="L134" s="40"/>
      <c r="M134" s="200" t="s">
        <v>1</v>
      </c>
      <c r="N134" s="201" t="s">
        <v>42</v>
      </c>
      <c r="O134" s="72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222</v>
      </c>
      <c r="AT134" s="204" t="s">
        <v>217</v>
      </c>
      <c r="AU134" s="204" t="s">
        <v>86</v>
      </c>
      <c r="AY134" s="18" t="s">
        <v>215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8" t="s">
        <v>84</v>
      </c>
      <c r="BK134" s="205">
        <f>ROUND(I134*H134,2)</f>
        <v>0</v>
      </c>
      <c r="BL134" s="18" t="s">
        <v>222</v>
      </c>
      <c r="BM134" s="204" t="s">
        <v>1504</v>
      </c>
    </row>
    <row r="135" spans="2:51" s="14" customFormat="1" ht="11.25">
      <c r="B135" s="217"/>
      <c r="C135" s="218"/>
      <c r="D135" s="208" t="s">
        <v>224</v>
      </c>
      <c r="E135" s="219" t="s">
        <v>1</v>
      </c>
      <c r="F135" s="220" t="s">
        <v>1476</v>
      </c>
      <c r="G135" s="218"/>
      <c r="H135" s="221">
        <v>50</v>
      </c>
      <c r="I135" s="222"/>
      <c r="J135" s="218"/>
      <c r="K135" s="218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224</v>
      </c>
      <c r="AU135" s="227" t="s">
        <v>86</v>
      </c>
      <c r="AV135" s="14" t="s">
        <v>86</v>
      </c>
      <c r="AW135" s="14" t="s">
        <v>32</v>
      </c>
      <c r="AX135" s="14" t="s">
        <v>84</v>
      </c>
      <c r="AY135" s="227" t="s">
        <v>215</v>
      </c>
    </row>
    <row r="136" spans="1:65" s="2" customFormat="1" ht="21.75" customHeight="1">
      <c r="A136" s="35"/>
      <c r="B136" s="36"/>
      <c r="C136" s="193" t="s">
        <v>95</v>
      </c>
      <c r="D136" s="193" t="s">
        <v>217</v>
      </c>
      <c r="E136" s="194" t="s">
        <v>218</v>
      </c>
      <c r="F136" s="195" t="s">
        <v>219</v>
      </c>
      <c r="G136" s="196" t="s">
        <v>220</v>
      </c>
      <c r="H136" s="197">
        <v>11</v>
      </c>
      <c r="I136" s="198"/>
      <c r="J136" s="199">
        <f>ROUND(I136*H136,2)</f>
        <v>0</v>
      </c>
      <c r="K136" s="195" t="s">
        <v>221</v>
      </c>
      <c r="L136" s="40"/>
      <c r="M136" s="200" t="s">
        <v>1</v>
      </c>
      <c r="N136" s="201" t="s">
        <v>42</v>
      </c>
      <c r="O136" s="72"/>
      <c r="P136" s="202">
        <f>O136*H136</f>
        <v>0</v>
      </c>
      <c r="Q136" s="202">
        <v>0</v>
      </c>
      <c r="R136" s="202">
        <f>Q136*H136</f>
        <v>0</v>
      </c>
      <c r="S136" s="202">
        <v>0.055</v>
      </c>
      <c r="T136" s="203">
        <f>S136*H136</f>
        <v>0.605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222</v>
      </c>
      <c r="AT136" s="204" t="s">
        <v>217</v>
      </c>
      <c r="AU136" s="204" t="s">
        <v>86</v>
      </c>
      <c r="AY136" s="18" t="s">
        <v>215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8" t="s">
        <v>84</v>
      </c>
      <c r="BK136" s="205">
        <f>ROUND(I136*H136,2)</f>
        <v>0</v>
      </c>
      <c r="BL136" s="18" t="s">
        <v>222</v>
      </c>
      <c r="BM136" s="204" t="s">
        <v>223</v>
      </c>
    </row>
    <row r="137" spans="2:51" s="13" customFormat="1" ht="11.25">
      <c r="B137" s="206"/>
      <c r="C137" s="207"/>
      <c r="D137" s="208" t="s">
        <v>224</v>
      </c>
      <c r="E137" s="209" t="s">
        <v>1</v>
      </c>
      <c r="F137" s="210" t="s">
        <v>1505</v>
      </c>
      <c r="G137" s="207"/>
      <c r="H137" s="209" t="s">
        <v>1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224</v>
      </c>
      <c r="AU137" s="216" t="s">
        <v>86</v>
      </c>
      <c r="AV137" s="13" t="s">
        <v>84</v>
      </c>
      <c r="AW137" s="13" t="s">
        <v>32</v>
      </c>
      <c r="AX137" s="13" t="s">
        <v>77</v>
      </c>
      <c r="AY137" s="216" t="s">
        <v>215</v>
      </c>
    </row>
    <row r="138" spans="2:51" s="14" customFormat="1" ht="11.25">
      <c r="B138" s="217"/>
      <c r="C138" s="218"/>
      <c r="D138" s="208" t="s">
        <v>224</v>
      </c>
      <c r="E138" s="219" t="s">
        <v>1</v>
      </c>
      <c r="F138" s="220" t="s">
        <v>1506</v>
      </c>
      <c r="G138" s="218"/>
      <c r="H138" s="221">
        <v>11</v>
      </c>
      <c r="I138" s="222"/>
      <c r="J138" s="218"/>
      <c r="K138" s="218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224</v>
      </c>
      <c r="AU138" s="227" t="s">
        <v>86</v>
      </c>
      <c r="AV138" s="14" t="s">
        <v>86</v>
      </c>
      <c r="AW138" s="14" t="s">
        <v>32</v>
      </c>
      <c r="AX138" s="14" t="s">
        <v>77</v>
      </c>
      <c r="AY138" s="227" t="s">
        <v>215</v>
      </c>
    </row>
    <row r="139" spans="2:51" s="15" customFormat="1" ht="11.25">
      <c r="B139" s="228"/>
      <c r="C139" s="229"/>
      <c r="D139" s="208" t="s">
        <v>224</v>
      </c>
      <c r="E139" s="230" t="s">
        <v>134</v>
      </c>
      <c r="F139" s="231" t="s">
        <v>227</v>
      </c>
      <c r="G139" s="229"/>
      <c r="H139" s="232">
        <v>11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224</v>
      </c>
      <c r="AU139" s="238" t="s">
        <v>86</v>
      </c>
      <c r="AV139" s="15" t="s">
        <v>222</v>
      </c>
      <c r="AW139" s="15" t="s">
        <v>32</v>
      </c>
      <c r="AX139" s="15" t="s">
        <v>84</v>
      </c>
      <c r="AY139" s="238" t="s">
        <v>215</v>
      </c>
    </row>
    <row r="140" spans="1:65" s="2" customFormat="1" ht="33" customHeight="1">
      <c r="A140" s="35"/>
      <c r="B140" s="36"/>
      <c r="C140" s="193" t="s">
        <v>222</v>
      </c>
      <c r="D140" s="193" t="s">
        <v>217</v>
      </c>
      <c r="E140" s="194" t="s">
        <v>228</v>
      </c>
      <c r="F140" s="195" t="s">
        <v>229</v>
      </c>
      <c r="G140" s="196" t="s">
        <v>230</v>
      </c>
      <c r="H140" s="197">
        <v>1.21</v>
      </c>
      <c r="I140" s="198"/>
      <c r="J140" s="199">
        <f>ROUND(I140*H140,2)</f>
        <v>0</v>
      </c>
      <c r="K140" s="195" t="s">
        <v>231</v>
      </c>
      <c r="L140" s="40"/>
      <c r="M140" s="200" t="s">
        <v>1</v>
      </c>
      <c r="N140" s="201" t="s">
        <v>42</v>
      </c>
      <c r="O140" s="72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222</v>
      </c>
      <c r="AT140" s="204" t="s">
        <v>217</v>
      </c>
      <c r="AU140" s="204" t="s">
        <v>86</v>
      </c>
      <c r="AY140" s="18" t="s">
        <v>215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8" t="s">
        <v>84</v>
      </c>
      <c r="BK140" s="205">
        <f>ROUND(I140*H140,2)</f>
        <v>0</v>
      </c>
      <c r="BL140" s="18" t="s">
        <v>222</v>
      </c>
      <c r="BM140" s="204" t="s">
        <v>232</v>
      </c>
    </row>
    <row r="141" spans="2:51" s="14" customFormat="1" ht="11.25">
      <c r="B141" s="217"/>
      <c r="C141" s="218"/>
      <c r="D141" s="208" t="s">
        <v>224</v>
      </c>
      <c r="E141" s="219" t="s">
        <v>1</v>
      </c>
      <c r="F141" s="220" t="s">
        <v>233</v>
      </c>
      <c r="G141" s="218"/>
      <c r="H141" s="221">
        <v>1.21</v>
      </c>
      <c r="I141" s="222"/>
      <c r="J141" s="218"/>
      <c r="K141" s="218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224</v>
      </c>
      <c r="AU141" s="227" t="s">
        <v>86</v>
      </c>
      <c r="AV141" s="14" t="s">
        <v>86</v>
      </c>
      <c r="AW141" s="14" t="s">
        <v>32</v>
      </c>
      <c r="AX141" s="14" t="s">
        <v>84</v>
      </c>
      <c r="AY141" s="227" t="s">
        <v>215</v>
      </c>
    </row>
    <row r="142" spans="1:65" s="2" customFormat="1" ht="24.2" customHeight="1">
      <c r="A142" s="35"/>
      <c r="B142" s="36"/>
      <c r="C142" s="193" t="s">
        <v>246</v>
      </c>
      <c r="D142" s="193" t="s">
        <v>217</v>
      </c>
      <c r="E142" s="194" t="s">
        <v>234</v>
      </c>
      <c r="F142" s="195" t="s">
        <v>235</v>
      </c>
      <c r="G142" s="196" t="s">
        <v>230</v>
      </c>
      <c r="H142" s="197">
        <v>43.566</v>
      </c>
      <c r="I142" s="198"/>
      <c r="J142" s="199">
        <f>ROUND(I142*H142,2)</f>
        <v>0</v>
      </c>
      <c r="K142" s="195" t="s">
        <v>221</v>
      </c>
      <c r="L142" s="40"/>
      <c r="M142" s="200" t="s">
        <v>1</v>
      </c>
      <c r="N142" s="201" t="s">
        <v>42</v>
      </c>
      <c r="O142" s="72"/>
      <c r="P142" s="202">
        <f>O142*H142</f>
        <v>0</v>
      </c>
      <c r="Q142" s="202">
        <v>0</v>
      </c>
      <c r="R142" s="202">
        <f>Q142*H142</f>
        <v>0</v>
      </c>
      <c r="S142" s="202">
        <v>0.134</v>
      </c>
      <c r="T142" s="203">
        <f>S142*H142</f>
        <v>5.8378440000000005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222</v>
      </c>
      <c r="AT142" s="204" t="s">
        <v>217</v>
      </c>
      <c r="AU142" s="204" t="s">
        <v>86</v>
      </c>
      <c r="AY142" s="18" t="s">
        <v>215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18" t="s">
        <v>84</v>
      </c>
      <c r="BK142" s="205">
        <f>ROUND(I142*H142,2)</f>
        <v>0</v>
      </c>
      <c r="BL142" s="18" t="s">
        <v>222</v>
      </c>
      <c r="BM142" s="204" t="s">
        <v>236</v>
      </c>
    </row>
    <row r="143" spans="2:51" s="13" customFormat="1" ht="11.25">
      <c r="B143" s="206"/>
      <c r="C143" s="207"/>
      <c r="D143" s="208" t="s">
        <v>224</v>
      </c>
      <c r="E143" s="209" t="s">
        <v>1</v>
      </c>
      <c r="F143" s="210" t="s">
        <v>1507</v>
      </c>
      <c r="G143" s="207"/>
      <c r="H143" s="209" t="s">
        <v>1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224</v>
      </c>
      <c r="AU143" s="216" t="s">
        <v>86</v>
      </c>
      <c r="AV143" s="13" t="s">
        <v>84</v>
      </c>
      <c r="AW143" s="13" t="s">
        <v>32</v>
      </c>
      <c r="AX143" s="13" t="s">
        <v>77</v>
      </c>
      <c r="AY143" s="216" t="s">
        <v>215</v>
      </c>
    </row>
    <row r="144" spans="2:51" s="14" customFormat="1" ht="11.25">
      <c r="B144" s="217"/>
      <c r="C144" s="218"/>
      <c r="D144" s="208" t="s">
        <v>224</v>
      </c>
      <c r="E144" s="219" t="s">
        <v>1</v>
      </c>
      <c r="F144" s="220" t="s">
        <v>1508</v>
      </c>
      <c r="G144" s="218"/>
      <c r="H144" s="221">
        <v>6.248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224</v>
      </c>
      <c r="AU144" s="227" t="s">
        <v>86</v>
      </c>
      <c r="AV144" s="14" t="s">
        <v>86</v>
      </c>
      <c r="AW144" s="14" t="s">
        <v>32</v>
      </c>
      <c r="AX144" s="14" t="s">
        <v>77</v>
      </c>
      <c r="AY144" s="227" t="s">
        <v>215</v>
      </c>
    </row>
    <row r="145" spans="2:51" s="14" customFormat="1" ht="11.25">
      <c r="B145" s="217"/>
      <c r="C145" s="218"/>
      <c r="D145" s="208" t="s">
        <v>224</v>
      </c>
      <c r="E145" s="219" t="s">
        <v>1</v>
      </c>
      <c r="F145" s="220" t="s">
        <v>1509</v>
      </c>
      <c r="G145" s="218"/>
      <c r="H145" s="221">
        <v>20.35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224</v>
      </c>
      <c r="AU145" s="227" t="s">
        <v>86</v>
      </c>
      <c r="AV145" s="14" t="s">
        <v>86</v>
      </c>
      <c r="AW145" s="14" t="s">
        <v>32</v>
      </c>
      <c r="AX145" s="14" t="s">
        <v>77</v>
      </c>
      <c r="AY145" s="227" t="s">
        <v>215</v>
      </c>
    </row>
    <row r="146" spans="2:51" s="16" customFormat="1" ht="11.25">
      <c r="B146" s="239"/>
      <c r="C146" s="240"/>
      <c r="D146" s="208" t="s">
        <v>224</v>
      </c>
      <c r="E146" s="241" t="s">
        <v>1493</v>
      </c>
      <c r="F146" s="242" t="s">
        <v>302</v>
      </c>
      <c r="G146" s="240"/>
      <c r="H146" s="243">
        <v>26.598000000000003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AT146" s="249" t="s">
        <v>224</v>
      </c>
      <c r="AU146" s="249" t="s">
        <v>86</v>
      </c>
      <c r="AV146" s="16" t="s">
        <v>95</v>
      </c>
      <c r="AW146" s="16" t="s">
        <v>32</v>
      </c>
      <c r="AX146" s="16" t="s">
        <v>77</v>
      </c>
      <c r="AY146" s="249" t="s">
        <v>215</v>
      </c>
    </row>
    <row r="147" spans="2:51" s="13" customFormat="1" ht="11.25">
      <c r="B147" s="206"/>
      <c r="C147" s="207"/>
      <c r="D147" s="208" t="s">
        <v>224</v>
      </c>
      <c r="E147" s="209" t="s">
        <v>1</v>
      </c>
      <c r="F147" s="210" t="s">
        <v>1510</v>
      </c>
      <c r="G147" s="207"/>
      <c r="H147" s="209" t="s">
        <v>1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224</v>
      </c>
      <c r="AU147" s="216" t="s">
        <v>86</v>
      </c>
      <c r="AV147" s="13" t="s">
        <v>84</v>
      </c>
      <c r="AW147" s="13" t="s">
        <v>32</v>
      </c>
      <c r="AX147" s="13" t="s">
        <v>77</v>
      </c>
      <c r="AY147" s="216" t="s">
        <v>215</v>
      </c>
    </row>
    <row r="148" spans="2:51" s="14" customFormat="1" ht="11.25">
      <c r="B148" s="217"/>
      <c r="C148" s="218"/>
      <c r="D148" s="208" t="s">
        <v>224</v>
      </c>
      <c r="E148" s="219" t="s">
        <v>1</v>
      </c>
      <c r="F148" s="220" t="s">
        <v>1511</v>
      </c>
      <c r="G148" s="218"/>
      <c r="H148" s="221">
        <v>23.617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224</v>
      </c>
      <c r="AU148" s="227" t="s">
        <v>86</v>
      </c>
      <c r="AV148" s="14" t="s">
        <v>86</v>
      </c>
      <c r="AW148" s="14" t="s">
        <v>32</v>
      </c>
      <c r="AX148" s="14" t="s">
        <v>77</v>
      </c>
      <c r="AY148" s="227" t="s">
        <v>215</v>
      </c>
    </row>
    <row r="149" spans="2:51" s="16" customFormat="1" ht="11.25">
      <c r="B149" s="239"/>
      <c r="C149" s="240"/>
      <c r="D149" s="208" t="s">
        <v>224</v>
      </c>
      <c r="E149" s="241" t="s">
        <v>1495</v>
      </c>
      <c r="F149" s="242" t="s">
        <v>302</v>
      </c>
      <c r="G149" s="240"/>
      <c r="H149" s="243">
        <v>23.617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AT149" s="249" t="s">
        <v>224</v>
      </c>
      <c r="AU149" s="249" t="s">
        <v>86</v>
      </c>
      <c r="AV149" s="16" t="s">
        <v>95</v>
      </c>
      <c r="AW149" s="16" t="s">
        <v>32</v>
      </c>
      <c r="AX149" s="16" t="s">
        <v>77</v>
      </c>
      <c r="AY149" s="249" t="s">
        <v>215</v>
      </c>
    </row>
    <row r="150" spans="2:51" s="15" customFormat="1" ht="11.25">
      <c r="B150" s="228"/>
      <c r="C150" s="229"/>
      <c r="D150" s="208" t="s">
        <v>224</v>
      </c>
      <c r="E150" s="230" t="s">
        <v>183</v>
      </c>
      <c r="F150" s="231" t="s">
        <v>227</v>
      </c>
      <c r="G150" s="229"/>
      <c r="H150" s="232">
        <v>50.215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224</v>
      </c>
      <c r="AU150" s="238" t="s">
        <v>86</v>
      </c>
      <c r="AV150" s="15" t="s">
        <v>222</v>
      </c>
      <c r="AW150" s="15" t="s">
        <v>32</v>
      </c>
      <c r="AX150" s="15" t="s">
        <v>77</v>
      </c>
      <c r="AY150" s="238" t="s">
        <v>215</v>
      </c>
    </row>
    <row r="151" spans="2:51" s="13" customFormat="1" ht="11.25">
      <c r="B151" s="206"/>
      <c r="C151" s="207"/>
      <c r="D151" s="208" t="s">
        <v>224</v>
      </c>
      <c r="E151" s="209" t="s">
        <v>1</v>
      </c>
      <c r="F151" s="210" t="s">
        <v>1507</v>
      </c>
      <c r="G151" s="207"/>
      <c r="H151" s="209" t="s">
        <v>1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224</v>
      </c>
      <c r="AU151" s="216" t="s">
        <v>86</v>
      </c>
      <c r="AV151" s="13" t="s">
        <v>84</v>
      </c>
      <c r="AW151" s="13" t="s">
        <v>32</v>
      </c>
      <c r="AX151" s="13" t="s">
        <v>77</v>
      </c>
      <c r="AY151" s="216" t="s">
        <v>215</v>
      </c>
    </row>
    <row r="152" spans="2:51" s="13" customFormat="1" ht="11.25">
      <c r="B152" s="206"/>
      <c r="C152" s="207"/>
      <c r="D152" s="208" t="s">
        <v>224</v>
      </c>
      <c r="E152" s="209" t="s">
        <v>1</v>
      </c>
      <c r="F152" s="210" t="s">
        <v>240</v>
      </c>
      <c r="G152" s="207"/>
      <c r="H152" s="209" t="s">
        <v>1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224</v>
      </c>
      <c r="AU152" s="216" t="s">
        <v>86</v>
      </c>
      <c r="AV152" s="13" t="s">
        <v>84</v>
      </c>
      <c r="AW152" s="13" t="s">
        <v>32</v>
      </c>
      <c r="AX152" s="13" t="s">
        <v>77</v>
      </c>
      <c r="AY152" s="216" t="s">
        <v>215</v>
      </c>
    </row>
    <row r="153" spans="2:51" s="14" customFormat="1" ht="11.25">
      <c r="B153" s="217"/>
      <c r="C153" s="218"/>
      <c r="D153" s="208" t="s">
        <v>224</v>
      </c>
      <c r="E153" s="219" t="s">
        <v>1</v>
      </c>
      <c r="F153" s="220" t="s">
        <v>1512</v>
      </c>
      <c r="G153" s="218"/>
      <c r="H153" s="221">
        <v>19.949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224</v>
      </c>
      <c r="AU153" s="227" t="s">
        <v>86</v>
      </c>
      <c r="AV153" s="14" t="s">
        <v>86</v>
      </c>
      <c r="AW153" s="14" t="s">
        <v>32</v>
      </c>
      <c r="AX153" s="14" t="s">
        <v>77</v>
      </c>
      <c r="AY153" s="227" t="s">
        <v>215</v>
      </c>
    </row>
    <row r="154" spans="2:51" s="13" customFormat="1" ht="11.25">
      <c r="B154" s="206"/>
      <c r="C154" s="207"/>
      <c r="D154" s="208" t="s">
        <v>224</v>
      </c>
      <c r="E154" s="209" t="s">
        <v>1</v>
      </c>
      <c r="F154" s="210" t="s">
        <v>1510</v>
      </c>
      <c r="G154" s="207"/>
      <c r="H154" s="209" t="s">
        <v>1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224</v>
      </c>
      <c r="AU154" s="216" t="s">
        <v>86</v>
      </c>
      <c r="AV154" s="13" t="s">
        <v>84</v>
      </c>
      <c r="AW154" s="13" t="s">
        <v>32</v>
      </c>
      <c r="AX154" s="13" t="s">
        <v>77</v>
      </c>
      <c r="AY154" s="216" t="s">
        <v>215</v>
      </c>
    </row>
    <row r="155" spans="2:51" s="13" customFormat="1" ht="11.25">
      <c r="B155" s="206"/>
      <c r="C155" s="207"/>
      <c r="D155" s="208" t="s">
        <v>224</v>
      </c>
      <c r="E155" s="209" t="s">
        <v>1</v>
      </c>
      <c r="F155" s="210" t="s">
        <v>1513</v>
      </c>
      <c r="G155" s="207"/>
      <c r="H155" s="209" t="s">
        <v>1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224</v>
      </c>
      <c r="AU155" s="216" t="s">
        <v>86</v>
      </c>
      <c r="AV155" s="13" t="s">
        <v>84</v>
      </c>
      <c r="AW155" s="13" t="s">
        <v>32</v>
      </c>
      <c r="AX155" s="13" t="s">
        <v>77</v>
      </c>
      <c r="AY155" s="216" t="s">
        <v>215</v>
      </c>
    </row>
    <row r="156" spans="2:51" s="14" customFormat="1" ht="11.25">
      <c r="B156" s="217"/>
      <c r="C156" s="218"/>
      <c r="D156" s="208" t="s">
        <v>224</v>
      </c>
      <c r="E156" s="219" t="s">
        <v>1</v>
      </c>
      <c r="F156" s="220" t="s">
        <v>1495</v>
      </c>
      <c r="G156" s="218"/>
      <c r="H156" s="221">
        <v>23.617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224</v>
      </c>
      <c r="AU156" s="227" t="s">
        <v>86</v>
      </c>
      <c r="AV156" s="14" t="s">
        <v>86</v>
      </c>
      <c r="AW156" s="14" t="s">
        <v>32</v>
      </c>
      <c r="AX156" s="14" t="s">
        <v>77</v>
      </c>
      <c r="AY156" s="227" t="s">
        <v>215</v>
      </c>
    </row>
    <row r="157" spans="2:51" s="15" customFormat="1" ht="11.25">
      <c r="B157" s="228"/>
      <c r="C157" s="229"/>
      <c r="D157" s="208" t="s">
        <v>224</v>
      </c>
      <c r="E157" s="230" t="s">
        <v>1</v>
      </c>
      <c r="F157" s="231" t="s">
        <v>227</v>
      </c>
      <c r="G157" s="229"/>
      <c r="H157" s="232">
        <v>43.566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224</v>
      </c>
      <c r="AU157" s="238" t="s">
        <v>86</v>
      </c>
      <c r="AV157" s="15" t="s">
        <v>222</v>
      </c>
      <c r="AW157" s="15" t="s">
        <v>32</v>
      </c>
      <c r="AX157" s="15" t="s">
        <v>84</v>
      </c>
      <c r="AY157" s="238" t="s">
        <v>215</v>
      </c>
    </row>
    <row r="158" spans="1:65" s="2" customFormat="1" ht="24.2" customHeight="1">
      <c r="A158" s="35"/>
      <c r="B158" s="36"/>
      <c r="C158" s="193" t="s">
        <v>250</v>
      </c>
      <c r="D158" s="193" t="s">
        <v>217</v>
      </c>
      <c r="E158" s="194" t="s">
        <v>242</v>
      </c>
      <c r="F158" s="195" t="s">
        <v>243</v>
      </c>
      <c r="G158" s="196" t="s">
        <v>230</v>
      </c>
      <c r="H158" s="197">
        <v>6.65</v>
      </c>
      <c r="I158" s="198"/>
      <c r="J158" s="199">
        <f>ROUND(I158*H158,2)</f>
        <v>0</v>
      </c>
      <c r="K158" s="195" t="s">
        <v>231</v>
      </c>
      <c r="L158" s="40"/>
      <c r="M158" s="200" t="s">
        <v>1</v>
      </c>
      <c r="N158" s="201" t="s">
        <v>42</v>
      </c>
      <c r="O158" s="72"/>
      <c r="P158" s="202">
        <f>O158*H158</f>
        <v>0</v>
      </c>
      <c r="Q158" s="202">
        <v>0</v>
      </c>
      <c r="R158" s="202">
        <f>Q158*H158</f>
        <v>0</v>
      </c>
      <c r="S158" s="202">
        <v>0.295</v>
      </c>
      <c r="T158" s="203">
        <f>S158*H158</f>
        <v>1.96175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222</v>
      </c>
      <c r="AT158" s="204" t="s">
        <v>217</v>
      </c>
      <c r="AU158" s="204" t="s">
        <v>86</v>
      </c>
      <c r="AY158" s="18" t="s">
        <v>215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8" t="s">
        <v>84</v>
      </c>
      <c r="BK158" s="205">
        <f>ROUND(I158*H158,2)</f>
        <v>0</v>
      </c>
      <c r="BL158" s="18" t="s">
        <v>222</v>
      </c>
      <c r="BM158" s="204" t="s">
        <v>1514</v>
      </c>
    </row>
    <row r="159" spans="2:51" s="13" customFormat="1" ht="11.25">
      <c r="B159" s="206"/>
      <c r="C159" s="207"/>
      <c r="D159" s="208" t="s">
        <v>224</v>
      </c>
      <c r="E159" s="209" t="s">
        <v>1</v>
      </c>
      <c r="F159" s="210" t="s">
        <v>1507</v>
      </c>
      <c r="G159" s="207"/>
      <c r="H159" s="209" t="s">
        <v>1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224</v>
      </c>
      <c r="AU159" s="216" t="s">
        <v>86</v>
      </c>
      <c r="AV159" s="13" t="s">
        <v>84</v>
      </c>
      <c r="AW159" s="13" t="s">
        <v>32</v>
      </c>
      <c r="AX159" s="13" t="s">
        <v>77</v>
      </c>
      <c r="AY159" s="216" t="s">
        <v>215</v>
      </c>
    </row>
    <row r="160" spans="2:51" s="13" customFormat="1" ht="11.25">
      <c r="B160" s="206"/>
      <c r="C160" s="207"/>
      <c r="D160" s="208" t="s">
        <v>224</v>
      </c>
      <c r="E160" s="209" t="s">
        <v>1</v>
      </c>
      <c r="F160" s="210" t="s">
        <v>240</v>
      </c>
      <c r="G160" s="207"/>
      <c r="H160" s="209" t="s">
        <v>1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224</v>
      </c>
      <c r="AU160" s="216" t="s">
        <v>86</v>
      </c>
      <c r="AV160" s="13" t="s">
        <v>84</v>
      </c>
      <c r="AW160" s="13" t="s">
        <v>32</v>
      </c>
      <c r="AX160" s="13" t="s">
        <v>77</v>
      </c>
      <c r="AY160" s="216" t="s">
        <v>215</v>
      </c>
    </row>
    <row r="161" spans="2:51" s="14" customFormat="1" ht="11.25">
      <c r="B161" s="217"/>
      <c r="C161" s="218"/>
      <c r="D161" s="208" t="s">
        <v>224</v>
      </c>
      <c r="E161" s="219" t="s">
        <v>1</v>
      </c>
      <c r="F161" s="220" t="s">
        <v>1515</v>
      </c>
      <c r="G161" s="218"/>
      <c r="H161" s="221">
        <v>6.65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224</v>
      </c>
      <c r="AU161" s="227" t="s">
        <v>86</v>
      </c>
      <c r="AV161" s="14" t="s">
        <v>86</v>
      </c>
      <c r="AW161" s="14" t="s">
        <v>32</v>
      </c>
      <c r="AX161" s="14" t="s">
        <v>84</v>
      </c>
      <c r="AY161" s="227" t="s">
        <v>215</v>
      </c>
    </row>
    <row r="162" spans="1:65" s="2" customFormat="1" ht="24.2" customHeight="1">
      <c r="A162" s="35"/>
      <c r="B162" s="36"/>
      <c r="C162" s="193" t="s">
        <v>255</v>
      </c>
      <c r="D162" s="193" t="s">
        <v>217</v>
      </c>
      <c r="E162" s="194" t="s">
        <v>247</v>
      </c>
      <c r="F162" s="195" t="s">
        <v>248</v>
      </c>
      <c r="G162" s="196" t="s">
        <v>230</v>
      </c>
      <c r="H162" s="197">
        <v>50.215</v>
      </c>
      <c r="I162" s="198"/>
      <c r="J162" s="199">
        <f>ROUND(I162*H162,2)</f>
        <v>0</v>
      </c>
      <c r="K162" s="195" t="s">
        <v>231</v>
      </c>
      <c r="L162" s="40"/>
      <c r="M162" s="200" t="s">
        <v>1</v>
      </c>
      <c r="N162" s="201" t="s">
        <v>42</v>
      </c>
      <c r="O162" s="72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4" t="s">
        <v>222</v>
      </c>
      <c r="AT162" s="204" t="s">
        <v>217</v>
      </c>
      <c r="AU162" s="204" t="s">
        <v>86</v>
      </c>
      <c r="AY162" s="18" t="s">
        <v>215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18" t="s">
        <v>84</v>
      </c>
      <c r="BK162" s="205">
        <f>ROUND(I162*H162,2)</f>
        <v>0</v>
      </c>
      <c r="BL162" s="18" t="s">
        <v>222</v>
      </c>
      <c r="BM162" s="204" t="s">
        <v>249</v>
      </c>
    </row>
    <row r="163" spans="2:51" s="14" customFormat="1" ht="11.25">
      <c r="B163" s="217"/>
      <c r="C163" s="218"/>
      <c r="D163" s="208" t="s">
        <v>224</v>
      </c>
      <c r="E163" s="219" t="s">
        <v>1</v>
      </c>
      <c r="F163" s="220" t="s">
        <v>183</v>
      </c>
      <c r="G163" s="218"/>
      <c r="H163" s="221">
        <v>50.215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224</v>
      </c>
      <c r="AU163" s="227" t="s">
        <v>86</v>
      </c>
      <c r="AV163" s="14" t="s">
        <v>86</v>
      </c>
      <c r="AW163" s="14" t="s">
        <v>32</v>
      </c>
      <c r="AX163" s="14" t="s">
        <v>84</v>
      </c>
      <c r="AY163" s="227" t="s">
        <v>215</v>
      </c>
    </row>
    <row r="164" spans="1:65" s="2" customFormat="1" ht="24.2" customHeight="1">
      <c r="A164" s="35"/>
      <c r="B164" s="36"/>
      <c r="C164" s="193" t="s">
        <v>261</v>
      </c>
      <c r="D164" s="193" t="s">
        <v>217</v>
      </c>
      <c r="E164" s="194" t="s">
        <v>1516</v>
      </c>
      <c r="F164" s="195" t="s">
        <v>1517</v>
      </c>
      <c r="G164" s="196" t="s">
        <v>230</v>
      </c>
      <c r="H164" s="197">
        <v>26.598</v>
      </c>
      <c r="I164" s="198"/>
      <c r="J164" s="199">
        <f>ROUND(I164*H164,2)</f>
        <v>0</v>
      </c>
      <c r="K164" s="195" t="s">
        <v>231</v>
      </c>
      <c r="L164" s="40"/>
      <c r="M164" s="200" t="s">
        <v>1</v>
      </c>
      <c r="N164" s="201" t="s">
        <v>42</v>
      </c>
      <c r="O164" s="72"/>
      <c r="P164" s="202">
        <f>O164*H164</f>
        <v>0</v>
      </c>
      <c r="Q164" s="202">
        <v>0</v>
      </c>
      <c r="R164" s="202">
        <f>Q164*H164</f>
        <v>0</v>
      </c>
      <c r="S164" s="202">
        <v>0.625</v>
      </c>
      <c r="T164" s="203">
        <f>S164*H164</f>
        <v>16.62375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4" t="s">
        <v>222</v>
      </c>
      <c r="AT164" s="204" t="s">
        <v>217</v>
      </c>
      <c r="AU164" s="204" t="s">
        <v>86</v>
      </c>
      <c r="AY164" s="18" t="s">
        <v>215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8" t="s">
        <v>84</v>
      </c>
      <c r="BK164" s="205">
        <f>ROUND(I164*H164,2)</f>
        <v>0</v>
      </c>
      <c r="BL164" s="18" t="s">
        <v>222</v>
      </c>
      <c r="BM164" s="204" t="s">
        <v>253</v>
      </c>
    </row>
    <row r="165" spans="2:51" s="14" customFormat="1" ht="11.25">
      <c r="B165" s="217"/>
      <c r="C165" s="218"/>
      <c r="D165" s="208" t="s">
        <v>224</v>
      </c>
      <c r="E165" s="219" t="s">
        <v>1</v>
      </c>
      <c r="F165" s="220" t="s">
        <v>1518</v>
      </c>
      <c r="G165" s="218"/>
      <c r="H165" s="221">
        <v>26.598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224</v>
      </c>
      <c r="AU165" s="227" t="s">
        <v>86</v>
      </c>
      <c r="AV165" s="14" t="s">
        <v>86</v>
      </c>
      <c r="AW165" s="14" t="s">
        <v>32</v>
      </c>
      <c r="AX165" s="14" t="s">
        <v>84</v>
      </c>
      <c r="AY165" s="227" t="s">
        <v>215</v>
      </c>
    </row>
    <row r="166" spans="1:65" s="2" customFormat="1" ht="21.75" customHeight="1">
      <c r="A166" s="35"/>
      <c r="B166" s="36"/>
      <c r="C166" s="193" t="s">
        <v>265</v>
      </c>
      <c r="D166" s="193" t="s">
        <v>217</v>
      </c>
      <c r="E166" s="194" t="s">
        <v>256</v>
      </c>
      <c r="F166" s="195" t="s">
        <v>257</v>
      </c>
      <c r="G166" s="196" t="s">
        <v>220</v>
      </c>
      <c r="H166" s="197">
        <v>48.36</v>
      </c>
      <c r="I166" s="198"/>
      <c r="J166" s="199">
        <f>ROUND(I166*H166,2)</f>
        <v>0</v>
      </c>
      <c r="K166" s="195" t="s">
        <v>231</v>
      </c>
      <c r="L166" s="40"/>
      <c r="M166" s="200" t="s">
        <v>1</v>
      </c>
      <c r="N166" s="201" t="s">
        <v>42</v>
      </c>
      <c r="O166" s="72"/>
      <c r="P166" s="202">
        <f>O166*H166</f>
        <v>0</v>
      </c>
      <c r="Q166" s="202">
        <v>0.00011</v>
      </c>
      <c r="R166" s="202">
        <f>Q166*H166</f>
        <v>0.0053196</v>
      </c>
      <c r="S166" s="202">
        <v>0</v>
      </c>
      <c r="T166" s="20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4" t="s">
        <v>222</v>
      </c>
      <c r="AT166" s="204" t="s">
        <v>217</v>
      </c>
      <c r="AU166" s="204" t="s">
        <v>86</v>
      </c>
      <c r="AY166" s="18" t="s">
        <v>215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8" t="s">
        <v>84</v>
      </c>
      <c r="BK166" s="205">
        <f>ROUND(I166*H166,2)</f>
        <v>0</v>
      </c>
      <c r="BL166" s="18" t="s">
        <v>222</v>
      </c>
      <c r="BM166" s="204" t="s">
        <v>258</v>
      </c>
    </row>
    <row r="167" spans="2:51" s="13" customFormat="1" ht="11.25">
      <c r="B167" s="206"/>
      <c r="C167" s="207"/>
      <c r="D167" s="208" t="s">
        <v>224</v>
      </c>
      <c r="E167" s="209" t="s">
        <v>1</v>
      </c>
      <c r="F167" s="210" t="s">
        <v>1507</v>
      </c>
      <c r="G167" s="207"/>
      <c r="H167" s="209" t="s">
        <v>1</v>
      </c>
      <c r="I167" s="211"/>
      <c r="J167" s="207"/>
      <c r="K167" s="207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224</v>
      </c>
      <c r="AU167" s="216" t="s">
        <v>86</v>
      </c>
      <c r="AV167" s="13" t="s">
        <v>84</v>
      </c>
      <c r="AW167" s="13" t="s">
        <v>32</v>
      </c>
      <c r="AX167" s="13" t="s">
        <v>77</v>
      </c>
      <c r="AY167" s="216" t="s">
        <v>215</v>
      </c>
    </row>
    <row r="168" spans="2:51" s="14" customFormat="1" ht="11.25">
      <c r="B168" s="217"/>
      <c r="C168" s="218"/>
      <c r="D168" s="208" t="s">
        <v>224</v>
      </c>
      <c r="E168" s="219" t="s">
        <v>1</v>
      </c>
      <c r="F168" s="220" t="s">
        <v>1519</v>
      </c>
      <c r="G168" s="218"/>
      <c r="H168" s="221">
        <v>11.36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224</v>
      </c>
      <c r="AU168" s="227" t="s">
        <v>86</v>
      </c>
      <c r="AV168" s="14" t="s">
        <v>86</v>
      </c>
      <c r="AW168" s="14" t="s">
        <v>32</v>
      </c>
      <c r="AX168" s="14" t="s">
        <v>77</v>
      </c>
      <c r="AY168" s="227" t="s">
        <v>215</v>
      </c>
    </row>
    <row r="169" spans="2:51" s="14" customFormat="1" ht="11.25">
      <c r="B169" s="217"/>
      <c r="C169" s="218"/>
      <c r="D169" s="208" t="s">
        <v>224</v>
      </c>
      <c r="E169" s="219" t="s">
        <v>1</v>
      </c>
      <c r="F169" s="220" t="s">
        <v>1520</v>
      </c>
      <c r="G169" s="218"/>
      <c r="H169" s="221">
        <v>37</v>
      </c>
      <c r="I169" s="222"/>
      <c r="J169" s="218"/>
      <c r="K169" s="218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224</v>
      </c>
      <c r="AU169" s="227" t="s">
        <v>86</v>
      </c>
      <c r="AV169" s="14" t="s">
        <v>86</v>
      </c>
      <c r="AW169" s="14" t="s">
        <v>32</v>
      </c>
      <c r="AX169" s="14" t="s">
        <v>77</v>
      </c>
      <c r="AY169" s="227" t="s">
        <v>215</v>
      </c>
    </row>
    <row r="170" spans="2:51" s="15" customFormat="1" ht="11.25">
      <c r="B170" s="228"/>
      <c r="C170" s="229"/>
      <c r="D170" s="208" t="s">
        <v>224</v>
      </c>
      <c r="E170" s="230" t="s">
        <v>1</v>
      </c>
      <c r="F170" s="231" t="s">
        <v>227</v>
      </c>
      <c r="G170" s="229"/>
      <c r="H170" s="232">
        <v>48.36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224</v>
      </c>
      <c r="AU170" s="238" t="s">
        <v>86</v>
      </c>
      <c r="AV170" s="15" t="s">
        <v>222</v>
      </c>
      <c r="AW170" s="15" t="s">
        <v>32</v>
      </c>
      <c r="AX170" s="15" t="s">
        <v>84</v>
      </c>
      <c r="AY170" s="238" t="s">
        <v>215</v>
      </c>
    </row>
    <row r="171" spans="1:65" s="2" customFormat="1" ht="24.2" customHeight="1">
      <c r="A171" s="35"/>
      <c r="B171" s="36"/>
      <c r="C171" s="193" t="s">
        <v>8</v>
      </c>
      <c r="D171" s="193" t="s">
        <v>217</v>
      </c>
      <c r="E171" s="194" t="s">
        <v>1521</v>
      </c>
      <c r="F171" s="195" t="s">
        <v>1522</v>
      </c>
      <c r="G171" s="196" t="s">
        <v>230</v>
      </c>
      <c r="H171" s="197">
        <v>26.598</v>
      </c>
      <c r="I171" s="198"/>
      <c r="J171" s="199">
        <f>ROUND(I171*H171,2)</f>
        <v>0</v>
      </c>
      <c r="K171" s="195" t="s">
        <v>221</v>
      </c>
      <c r="L171" s="40"/>
      <c r="M171" s="200" t="s">
        <v>1</v>
      </c>
      <c r="N171" s="201" t="s">
        <v>42</v>
      </c>
      <c r="O171" s="72"/>
      <c r="P171" s="202">
        <f>O171*H171</f>
        <v>0</v>
      </c>
      <c r="Q171" s="202">
        <v>0</v>
      </c>
      <c r="R171" s="202">
        <f>Q171*H171</f>
        <v>0</v>
      </c>
      <c r="S171" s="202">
        <v>0.583</v>
      </c>
      <c r="T171" s="203">
        <f>S171*H171</f>
        <v>15.506633999999998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4" t="s">
        <v>222</v>
      </c>
      <c r="AT171" s="204" t="s">
        <v>217</v>
      </c>
      <c r="AU171" s="204" t="s">
        <v>86</v>
      </c>
      <c r="AY171" s="18" t="s">
        <v>215</v>
      </c>
      <c r="BE171" s="205">
        <f>IF(N171="základní",J171,0)</f>
        <v>0</v>
      </c>
      <c r="BF171" s="205">
        <f>IF(N171="snížená",J171,0)</f>
        <v>0</v>
      </c>
      <c r="BG171" s="205">
        <f>IF(N171="zákl. přenesená",J171,0)</f>
        <v>0</v>
      </c>
      <c r="BH171" s="205">
        <f>IF(N171="sníž. přenesená",J171,0)</f>
        <v>0</v>
      </c>
      <c r="BI171" s="205">
        <f>IF(N171="nulová",J171,0)</f>
        <v>0</v>
      </c>
      <c r="BJ171" s="18" t="s">
        <v>84</v>
      </c>
      <c r="BK171" s="205">
        <f>ROUND(I171*H171,2)</f>
        <v>0</v>
      </c>
      <c r="BL171" s="18" t="s">
        <v>222</v>
      </c>
      <c r="BM171" s="204" t="s">
        <v>264</v>
      </c>
    </row>
    <row r="172" spans="2:51" s="14" customFormat="1" ht="11.25">
      <c r="B172" s="217"/>
      <c r="C172" s="218"/>
      <c r="D172" s="208" t="s">
        <v>224</v>
      </c>
      <c r="E172" s="219" t="s">
        <v>1</v>
      </c>
      <c r="F172" s="220" t="s">
        <v>1493</v>
      </c>
      <c r="G172" s="218"/>
      <c r="H172" s="221">
        <v>26.598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224</v>
      </c>
      <c r="AU172" s="227" t="s">
        <v>86</v>
      </c>
      <c r="AV172" s="14" t="s">
        <v>86</v>
      </c>
      <c r="AW172" s="14" t="s">
        <v>32</v>
      </c>
      <c r="AX172" s="14" t="s">
        <v>84</v>
      </c>
      <c r="AY172" s="227" t="s">
        <v>215</v>
      </c>
    </row>
    <row r="173" spans="1:65" s="2" customFormat="1" ht="24.2" customHeight="1">
      <c r="A173" s="35"/>
      <c r="B173" s="36"/>
      <c r="C173" s="193" t="s">
        <v>274</v>
      </c>
      <c r="D173" s="193" t="s">
        <v>217</v>
      </c>
      <c r="E173" s="194" t="s">
        <v>1516</v>
      </c>
      <c r="F173" s="195" t="s">
        <v>1517</v>
      </c>
      <c r="G173" s="196" t="s">
        <v>230</v>
      </c>
      <c r="H173" s="197">
        <v>23.617</v>
      </c>
      <c r="I173" s="198"/>
      <c r="J173" s="199">
        <f>ROUND(I173*H173,2)</f>
        <v>0</v>
      </c>
      <c r="K173" s="195" t="s">
        <v>231</v>
      </c>
      <c r="L173" s="40"/>
      <c r="M173" s="200" t="s">
        <v>1</v>
      </c>
      <c r="N173" s="201" t="s">
        <v>42</v>
      </c>
      <c r="O173" s="72"/>
      <c r="P173" s="202">
        <f>O173*H173</f>
        <v>0</v>
      </c>
      <c r="Q173" s="202">
        <v>0</v>
      </c>
      <c r="R173" s="202">
        <f>Q173*H173</f>
        <v>0</v>
      </c>
      <c r="S173" s="202">
        <v>0.625</v>
      </c>
      <c r="T173" s="203">
        <f>S173*H173</f>
        <v>14.760625000000001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4" t="s">
        <v>222</v>
      </c>
      <c r="AT173" s="204" t="s">
        <v>217</v>
      </c>
      <c r="AU173" s="204" t="s">
        <v>86</v>
      </c>
      <c r="AY173" s="18" t="s">
        <v>215</v>
      </c>
      <c r="BE173" s="205">
        <f>IF(N173="základní",J173,0)</f>
        <v>0</v>
      </c>
      <c r="BF173" s="205">
        <f>IF(N173="snížená",J173,0)</f>
        <v>0</v>
      </c>
      <c r="BG173" s="205">
        <f>IF(N173="zákl. přenesená",J173,0)</f>
        <v>0</v>
      </c>
      <c r="BH173" s="205">
        <f>IF(N173="sníž. přenesená",J173,0)</f>
        <v>0</v>
      </c>
      <c r="BI173" s="205">
        <f>IF(N173="nulová",J173,0)</f>
        <v>0</v>
      </c>
      <c r="BJ173" s="18" t="s">
        <v>84</v>
      </c>
      <c r="BK173" s="205">
        <f>ROUND(I173*H173,2)</f>
        <v>0</v>
      </c>
      <c r="BL173" s="18" t="s">
        <v>222</v>
      </c>
      <c r="BM173" s="204" t="s">
        <v>1523</v>
      </c>
    </row>
    <row r="174" spans="2:51" s="14" customFormat="1" ht="11.25">
      <c r="B174" s="217"/>
      <c r="C174" s="218"/>
      <c r="D174" s="208" t="s">
        <v>224</v>
      </c>
      <c r="E174" s="219" t="s">
        <v>1</v>
      </c>
      <c r="F174" s="220" t="s">
        <v>1524</v>
      </c>
      <c r="G174" s="218"/>
      <c r="H174" s="221">
        <v>23.617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224</v>
      </c>
      <c r="AU174" s="227" t="s">
        <v>86</v>
      </c>
      <c r="AV174" s="14" t="s">
        <v>86</v>
      </c>
      <c r="AW174" s="14" t="s">
        <v>32</v>
      </c>
      <c r="AX174" s="14" t="s">
        <v>84</v>
      </c>
      <c r="AY174" s="227" t="s">
        <v>215</v>
      </c>
    </row>
    <row r="175" spans="1:65" s="2" customFormat="1" ht="21.75" customHeight="1">
      <c r="A175" s="35"/>
      <c r="B175" s="36"/>
      <c r="C175" s="193" t="s">
        <v>279</v>
      </c>
      <c r="D175" s="193" t="s">
        <v>217</v>
      </c>
      <c r="E175" s="194" t="s">
        <v>1073</v>
      </c>
      <c r="F175" s="195" t="s">
        <v>1074</v>
      </c>
      <c r="G175" s="196" t="s">
        <v>220</v>
      </c>
      <c r="H175" s="197">
        <v>42.94</v>
      </c>
      <c r="I175" s="198"/>
      <c r="J175" s="199">
        <f>ROUND(I175*H175,2)</f>
        <v>0</v>
      </c>
      <c r="K175" s="195" t="s">
        <v>231</v>
      </c>
      <c r="L175" s="40"/>
      <c r="M175" s="200" t="s">
        <v>1</v>
      </c>
      <c r="N175" s="201" t="s">
        <v>42</v>
      </c>
      <c r="O175" s="72"/>
      <c r="P175" s="202">
        <f>O175*H175</f>
        <v>0</v>
      </c>
      <c r="Q175" s="202">
        <v>8E-05</v>
      </c>
      <c r="R175" s="202">
        <f>Q175*H175</f>
        <v>0.0034352000000000002</v>
      </c>
      <c r="S175" s="202">
        <v>0</v>
      </c>
      <c r="T175" s="20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4" t="s">
        <v>222</v>
      </c>
      <c r="AT175" s="204" t="s">
        <v>217</v>
      </c>
      <c r="AU175" s="204" t="s">
        <v>86</v>
      </c>
      <c r="AY175" s="18" t="s">
        <v>215</v>
      </c>
      <c r="BE175" s="205">
        <f>IF(N175="základní",J175,0)</f>
        <v>0</v>
      </c>
      <c r="BF175" s="205">
        <f>IF(N175="snížená",J175,0)</f>
        <v>0</v>
      </c>
      <c r="BG175" s="205">
        <f>IF(N175="zákl. přenesená",J175,0)</f>
        <v>0</v>
      </c>
      <c r="BH175" s="205">
        <f>IF(N175="sníž. přenesená",J175,0)</f>
        <v>0</v>
      </c>
      <c r="BI175" s="205">
        <f>IF(N175="nulová",J175,0)</f>
        <v>0</v>
      </c>
      <c r="BJ175" s="18" t="s">
        <v>84</v>
      </c>
      <c r="BK175" s="205">
        <f>ROUND(I175*H175,2)</f>
        <v>0</v>
      </c>
      <c r="BL175" s="18" t="s">
        <v>222</v>
      </c>
      <c r="BM175" s="204" t="s">
        <v>1525</v>
      </c>
    </row>
    <row r="176" spans="2:51" s="13" customFormat="1" ht="11.25">
      <c r="B176" s="206"/>
      <c r="C176" s="207"/>
      <c r="D176" s="208" t="s">
        <v>224</v>
      </c>
      <c r="E176" s="209" t="s">
        <v>1</v>
      </c>
      <c r="F176" s="210" t="s">
        <v>1510</v>
      </c>
      <c r="G176" s="207"/>
      <c r="H176" s="209" t="s">
        <v>1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224</v>
      </c>
      <c r="AU176" s="216" t="s">
        <v>86</v>
      </c>
      <c r="AV176" s="13" t="s">
        <v>84</v>
      </c>
      <c r="AW176" s="13" t="s">
        <v>32</v>
      </c>
      <c r="AX176" s="13" t="s">
        <v>77</v>
      </c>
      <c r="AY176" s="216" t="s">
        <v>215</v>
      </c>
    </row>
    <row r="177" spans="2:51" s="14" customFormat="1" ht="11.25">
      <c r="B177" s="217"/>
      <c r="C177" s="218"/>
      <c r="D177" s="208" t="s">
        <v>224</v>
      </c>
      <c r="E177" s="219" t="s">
        <v>1</v>
      </c>
      <c r="F177" s="220" t="s">
        <v>1526</v>
      </c>
      <c r="G177" s="218"/>
      <c r="H177" s="221">
        <v>42.94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224</v>
      </c>
      <c r="AU177" s="227" t="s">
        <v>86</v>
      </c>
      <c r="AV177" s="14" t="s">
        <v>86</v>
      </c>
      <c r="AW177" s="14" t="s">
        <v>32</v>
      </c>
      <c r="AX177" s="14" t="s">
        <v>84</v>
      </c>
      <c r="AY177" s="227" t="s">
        <v>215</v>
      </c>
    </row>
    <row r="178" spans="1:65" s="2" customFormat="1" ht="24.2" customHeight="1">
      <c r="A178" s="35"/>
      <c r="B178" s="36"/>
      <c r="C178" s="193" t="s">
        <v>147</v>
      </c>
      <c r="D178" s="193" t="s">
        <v>217</v>
      </c>
      <c r="E178" s="194" t="s">
        <v>1527</v>
      </c>
      <c r="F178" s="195" t="s">
        <v>1528</v>
      </c>
      <c r="G178" s="196" t="s">
        <v>230</v>
      </c>
      <c r="H178" s="197">
        <v>23.617</v>
      </c>
      <c r="I178" s="198"/>
      <c r="J178" s="199">
        <f>ROUND(I178*H178,2)</f>
        <v>0</v>
      </c>
      <c r="K178" s="195" t="s">
        <v>231</v>
      </c>
      <c r="L178" s="40"/>
      <c r="M178" s="200" t="s">
        <v>1</v>
      </c>
      <c r="N178" s="201" t="s">
        <v>42</v>
      </c>
      <c r="O178" s="72"/>
      <c r="P178" s="202">
        <f>O178*H178</f>
        <v>0</v>
      </c>
      <c r="Q178" s="202">
        <v>0</v>
      </c>
      <c r="R178" s="202">
        <f>Q178*H178</f>
        <v>0</v>
      </c>
      <c r="S178" s="202">
        <v>0.29</v>
      </c>
      <c r="T178" s="203">
        <f>S178*H178</f>
        <v>6.84893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4" t="s">
        <v>222</v>
      </c>
      <c r="AT178" s="204" t="s">
        <v>217</v>
      </c>
      <c r="AU178" s="204" t="s">
        <v>86</v>
      </c>
      <c r="AY178" s="18" t="s">
        <v>215</v>
      </c>
      <c r="BE178" s="205">
        <f>IF(N178="základní",J178,0)</f>
        <v>0</v>
      </c>
      <c r="BF178" s="205">
        <f>IF(N178="snížená",J178,0)</f>
        <v>0</v>
      </c>
      <c r="BG178" s="205">
        <f>IF(N178="zákl. přenesená",J178,0)</f>
        <v>0</v>
      </c>
      <c r="BH178" s="205">
        <f>IF(N178="sníž. přenesená",J178,0)</f>
        <v>0</v>
      </c>
      <c r="BI178" s="205">
        <f>IF(N178="nulová",J178,0)</f>
        <v>0</v>
      </c>
      <c r="BJ178" s="18" t="s">
        <v>84</v>
      </c>
      <c r="BK178" s="205">
        <f>ROUND(I178*H178,2)</f>
        <v>0</v>
      </c>
      <c r="BL178" s="18" t="s">
        <v>222</v>
      </c>
      <c r="BM178" s="204" t="s">
        <v>1529</v>
      </c>
    </row>
    <row r="179" spans="2:51" s="14" customFormat="1" ht="11.25">
      <c r="B179" s="217"/>
      <c r="C179" s="218"/>
      <c r="D179" s="208" t="s">
        <v>224</v>
      </c>
      <c r="E179" s="219" t="s">
        <v>1</v>
      </c>
      <c r="F179" s="220" t="s">
        <v>1495</v>
      </c>
      <c r="G179" s="218"/>
      <c r="H179" s="221">
        <v>23.617</v>
      </c>
      <c r="I179" s="222"/>
      <c r="J179" s="218"/>
      <c r="K179" s="218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224</v>
      </c>
      <c r="AU179" s="227" t="s">
        <v>86</v>
      </c>
      <c r="AV179" s="14" t="s">
        <v>86</v>
      </c>
      <c r="AW179" s="14" t="s">
        <v>32</v>
      </c>
      <c r="AX179" s="14" t="s">
        <v>84</v>
      </c>
      <c r="AY179" s="227" t="s">
        <v>215</v>
      </c>
    </row>
    <row r="180" spans="1:65" s="2" customFormat="1" ht="24.2" customHeight="1">
      <c r="A180" s="35"/>
      <c r="B180" s="36"/>
      <c r="C180" s="193" t="s">
        <v>303</v>
      </c>
      <c r="D180" s="193" t="s">
        <v>217</v>
      </c>
      <c r="E180" s="194" t="s">
        <v>1530</v>
      </c>
      <c r="F180" s="195" t="s">
        <v>1531</v>
      </c>
      <c r="G180" s="196" t="s">
        <v>230</v>
      </c>
      <c r="H180" s="197">
        <v>49.236</v>
      </c>
      <c r="I180" s="198"/>
      <c r="J180" s="199">
        <f>ROUND(I180*H180,2)</f>
        <v>0</v>
      </c>
      <c r="K180" s="195" t="s">
        <v>231</v>
      </c>
      <c r="L180" s="40"/>
      <c r="M180" s="200" t="s">
        <v>1</v>
      </c>
      <c r="N180" s="201" t="s">
        <v>42</v>
      </c>
      <c r="O180" s="72"/>
      <c r="P180" s="202">
        <f>O180*H180</f>
        <v>0</v>
      </c>
      <c r="Q180" s="202">
        <v>0</v>
      </c>
      <c r="R180" s="202">
        <f>Q180*H180</f>
        <v>0</v>
      </c>
      <c r="S180" s="202">
        <v>0.58</v>
      </c>
      <c r="T180" s="203">
        <f>S180*H180</f>
        <v>28.556879999999996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4" t="s">
        <v>222</v>
      </c>
      <c r="AT180" s="204" t="s">
        <v>217</v>
      </c>
      <c r="AU180" s="204" t="s">
        <v>86</v>
      </c>
      <c r="AY180" s="18" t="s">
        <v>215</v>
      </c>
      <c r="BE180" s="205">
        <f>IF(N180="základní",J180,0)</f>
        <v>0</v>
      </c>
      <c r="BF180" s="205">
        <f>IF(N180="snížená",J180,0)</f>
        <v>0</v>
      </c>
      <c r="BG180" s="205">
        <f>IF(N180="zákl. přenesená",J180,0)</f>
        <v>0</v>
      </c>
      <c r="BH180" s="205">
        <f>IF(N180="sníž. přenesená",J180,0)</f>
        <v>0</v>
      </c>
      <c r="BI180" s="205">
        <f>IF(N180="nulová",J180,0)</f>
        <v>0</v>
      </c>
      <c r="BJ180" s="18" t="s">
        <v>84</v>
      </c>
      <c r="BK180" s="205">
        <f>ROUND(I180*H180,2)</f>
        <v>0</v>
      </c>
      <c r="BL180" s="18" t="s">
        <v>222</v>
      </c>
      <c r="BM180" s="204" t="s">
        <v>268</v>
      </c>
    </row>
    <row r="181" spans="2:51" s="14" customFormat="1" ht="11.25">
      <c r="B181" s="217"/>
      <c r="C181" s="218"/>
      <c r="D181" s="208" t="s">
        <v>224</v>
      </c>
      <c r="E181" s="219" t="s">
        <v>1</v>
      </c>
      <c r="F181" s="220" t="s">
        <v>269</v>
      </c>
      <c r="G181" s="218"/>
      <c r="H181" s="221">
        <v>49.236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224</v>
      </c>
      <c r="AU181" s="227" t="s">
        <v>86</v>
      </c>
      <c r="AV181" s="14" t="s">
        <v>86</v>
      </c>
      <c r="AW181" s="14" t="s">
        <v>32</v>
      </c>
      <c r="AX181" s="14" t="s">
        <v>84</v>
      </c>
      <c r="AY181" s="227" t="s">
        <v>215</v>
      </c>
    </row>
    <row r="182" spans="1:65" s="2" customFormat="1" ht="24.2" customHeight="1">
      <c r="A182" s="35"/>
      <c r="B182" s="36"/>
      <c r="C182" s="193" t="s">
        <v>319</v>
      </c>
      <c r="D182" s="193" t="s">
        <v>217</v>
      </c>
      <c r="E182" s="194" t="s">
        <v>1532</v>
      </c>
      <c r="F182" s="195" t="s">
        <v>1533</v>
      </c>
      <c r="G182" s="196" t="s">
        <v>230</v>
      </c>
      <c r="H182" s="197">
        <v>3.091</v>
      </c>
      <c r="I182" s="198"/>
      <c r="J182" s="199">
        <f>ROUND(I182*H182,2)</f>
        <v>0</v>
      </c>
      <c r="K182" s="195" t="s">
        <v>221</v>
      </c>
      <c r="L182" s="40"/>
      <c r="M182" s="200" t="s">
        <v>1</v>
      </c>
      <c r="N182" s="201" t="s">
        <v>42</v>
      </c>
      <c r="O182" s="72"/>
      <c r="P182" s="202">
        <f>O182*H182</f>
        <v>0</v>
      </c>
      <c r="Q182" s="202">
        <v>0</v>
      </c>
      <c r="R182" s="202">
        <f>Q182*H182</f>
        <v>0</v>
      </c>
      <c r="S182" s="202">
        <v>0</v>
      </c>
      <c r="T182" s="20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4" t="s">
        <v>222</v>
      </c>
      <c r="AT182" s="204" t="s">
        <v>217</v>
      </c>
      <c r="AU182" s="204" t="s">
        <v>86</v>
      </c>
      <c r="AY182" s="18" t="s">
        <v>215</v>
      </c>
      <c r="BE182" s="205">
        <f>IF(N182="základní",J182,0)</f>
        <v>0</v>
      </c>
      <c r="BF182" s="205">
        <f>IF(N182="snížená",J182,0)</f>
        <v>0</v>
      </c>
      <c r="BG182" s="205">
        <f>IF(N182="zákl. přenesená",J182,0)</f>
        <v>0</v>
      </c>
      <c r="BH182" s="205">
        <f>IF(N182="sníž. přenesená",J182,0)</f>
        <v>0</v>
      </c>
      <c r="BI182" s="205">
        <f>IF(N182="nulová",J182,0)</f>
        <v>0</v>
      </c>
      <c r="BJ182" s="18" t="s">
        <v>84</v>
      </c>
      <c r="BK182" s="205">
        <f>ROUND(I182*H182,2)</f>
        <v>0</v>
      </c>
      <c r="BL182" s="18" t="s">
        <v>222</v>
      </c>
      <c r="BM182" s="204" t="s">
        <v>1534</v>
      </c>
    </row>
    <row r="183" spans="2:51" s="13" customFormat="1" ht="11.25">
      <c r="B183" s="206"/>
      <c r="C183" s="207"/>
      <c r="D183" s="208" t="s">
        <v>224</v>
      </c>
      <c r="E183" s="209" t="s">
        <v>1</v>
      </c>
      <c r="F183" s="210" t="s">
        <v>1535</v>
      </c>
      <c r="G183" s="207"/>
      <c r="H183" s="209" t="s">
        <v>1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224</v>
      </c>
      <c r="AU183" s="216" t="s">
        <v>86</v>
      </c>
      <c r="AV183" s="13" t="s">
        <v>84</v>
      </c>
      <c r="AW183" s="13" t="s">
        <v>32</v>
      </c>
      <c r="AX183" s="13" t="s">
        <v>77</v>
      </c>
      <c r="AY183" s="216" t="s">
        <v>215</v>
      </c>
    </row>
    <row r="184" spans="2:51" s="14" customFormat="1" ht="11.25">
      <c r="B184" s="217"/>
      <c r="C184" s="218"/>
      <c r="D184" s="208" t="s">
        <v>224</v>
      </c>
      <c r="E184" s="219" t="s">
        <v>1</v>
      </c>
      <c r="F184" s="220" t="s">
        <v>1536</v>
      </c>
      <c r="G184" s="218"/>
      <c r="H184" s="221">
        <v>3.091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224</v>
      </c>
      <c r="AU184" s="227" t="s">
        <v>86</v>
      </c>
      <c r="AV184" s="14" t="s">
        <v>86</v>
      </c>
      <c r="AW184" s="14" t="s">
        <v>32</v>
      </c>
      <c r="AX184" s="14" t="s">
        <v>77</v>
      </c>
      <c r="AY184" s="227" t="s">
        <v>215</v>
      </c>
    </row>
    <row r="185" spans="2:51" s="15" customFormat="1" ht="11.25">
      <c r="B185" s="228"/>
      <c r="C185" s="229"/>
      <c r="D185" s="208" t="s">
        <v>224</v>
      </c>
      <c r="E185" s="230" t="s">
        <v>1485</v>
      </c>
      <c r="F185" s="231" t="s">
        <v>227</v>
      </c>
      <c r="G185" s="229"/>
      <c r="H185" s="232">
        <v>3.091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224</v>
      </c>
      <c r="AU185" s="238" t="s">
        <v>86</v>
      </c>
      <c r="AV185" s="15" t="s">
        <v>222</v>
      </c>
      <c r="AW185" s="15" t="s">
        <v>32</v>
      </c>
      <c r="AX185" s="15" t="s">
        <v>84</v>
      </c>
      <c r="AY185" s="238" t="s">
        <v>215</v>
      </c>
    </row>
    <row r="186" spans="1:65" s="2" customFormat="1" ht="24.2" customHeight="1">
      <c r="A186" s="35"/>
      <c r="B186" s="36"/>
      <c r="C186" s="193" t="s">
        <v>321</v>
      </c>
      <c r="D186" s="193" t="s">
        <v>217</v>
      </c>
      <c r="E186" s="194" t="s">
        <v>1516</v>
      </c>
      <c r="F186" s="195" t="s">
        <v>1517</v>
      </c>
      <c r="G186" s="196" t="s">
        <v>230</v>
      </c>
      <c r="H186" s="197">
        <v>0.066</v>
      </c>
      <c r="I186" s="198"/>
      <c r="J186" s="199">
        <f>ROUND(I186*H186,2)</f>
        <v>0</v>
      </c>
      <c r="K186" s="195" t="s">
        <v>231</v>
      </c>
      <c r="L186" s="40"/>
      <c r="M186" s="200" t="s">
        <v>1</v>
      </c>
      <c r="N186" s="201" t="s">
        <v>42</v>
      </c>
      <c r="O186" s="72"/>
      <c r="P186" s="202">
        <f>O186*H186</f>
        <v>0</v>
      </c>
      <c r="Q186" s="202">
        <v>0</v>
      </c>
      <c r="R186" s="202">
        <f>Q186*H186</f>
        <v>0</v>
      </c>
      <c r="S186" s="202">
        <v>0.625</v>
      </c>
      <c r="T186" s="203">
        <f>S186*H186</f>
        <v>0.04125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4" t="s">
        <v>222</v>
      </c>
      <c r="AT186" s="204" t="s">
        <v>217</v>
      </c>
      <c r="AU186" s="204" t="s">
        <v>86</v>
      </c>
      <c r="AY186" s="18" t="s">
        <v>215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18" t="s">
        <v>84</v>
      </c>
      <c r="BK186" s="205">
        <f>ROUND(I186*H186,2)</f>
        <v>0</v>
      </c>
      <c r="BL186" s="18" t="s">
        <v>222</v>
      </c>
      <c r="BM186" s="204" t="s">
        <v>1537</v>
      </c>
    </row>
    <row r="187" spans="2:51" s="14" customFormat="1" ht="11.25">
      <c r="B187" s="217"/>
      <c r="C187" s="218"/>
      <c r="D187" s="208" t="s">
        <v>224</v>
      </c>
      <c r="E187" s="219" t="s">
        <v>1</v>
      </c>
      <c r="F187" s="220" t="s">
        <v>1538</v>
      </c>
      <c r="G187" s="218"/>
      <c r="H187" s="221">
        <v>0.066</v>
      </c>
      <c r="I187" s="222"/>
      <c r="J187" s="218"/>
      <c r="K187" s="218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224</v>
      </c>
      <c r="AU187" s="227" t="s">
        <v>86</v>
      </c>
      <c r="AV187" s="14" t="s">
        <v>86</v>
      </c>
      <c r="AW187" s="14" t="s">
        <v>32</v>
      </c>
      <c r="AX187" s="14" t="s">
        <v>77</v>
      </c>
      <c r="AY187" s="227" t="s">
        <v>215</v>
      </c>
    </row>
    <row r="188" spans="2:51" s="15" customFormat="1" ht="11.25">
      <c r="B188" s="228"/>
      <c r="C188" s="229"/>
      <c r="D188" s="208" t="s">
        <v>224</v>
      </c>
      <c r="E188" s="230" t="s">
        <v>1465</v>
      </c>
      <c r="F188" s="231" t="s">
        <v>227</v>
      </c>
      <c r="G188" s="229"/>
      <c r="H188" s="232">
        <v>0.066</v>
      </c>
      <c r="I188" s="233"/>
      <c r="J188" s="229"/>
      <c r="K188" s="229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224</v>
      </c>
      <c r="AU188" s="238" t="s">
        <v>86</v>
      </c>
      <c r="AV188" s="15" t="s">
        <v>222</v>
      </c>
      <c r="AW188" s="15" t="s">
        <v>32</v>
      </c>
      <c r="AX188" s="15" t="s">
        <v>84</v>
      </c>
      <c r="AY188" s="238" t="s">
        <v>215</v>
      </c>
    </row>
    <row r="189" spans="1:65" s="2" customFormat="1" ht="21.75" customHeight="1">
      <c r="A189" s="35"/>
      <c r="B189" s="36"/>
      <c r="C189" s="193" t="s">
        <v>324</v>
      </c>
      <c r="D189" s="193" t="s">
        <v>217</v>
      </c>
      <c r="E189" s="194" t="s">
        <v>1073</v>
      </c>
      <c r="F189" s="195" t="s">
        <v>1074</v>
      </c>
      <c r="G189" s="196" t="s">
        <v>220</v>
      </c>
      <c r="H189" s="197">
        <v>0.12</v>
      </c>
      <c r="I189" s="198"/>
      <c r="J189" s="199">
        <f>ROUND(I189*H189,2)</f>
        <v>0</v>
      </c>
      <c r="K189" s="195" t="s">
        <v>231</v>
      </c>
      <c r="L189" s="40"/>
      <c r="M189" s="200" t="s">
        <v>1</v>
      </c>
      <c r="N189" s="201" t="s">
        <v>42</v>
      </c>
      <c r="O189" s="72"/>
      <c r="P189" s="202">
        <f>O189*H189</f>
        <v>0</v>
      </c>
      <c r="Q189" s="202">
        <v>8E-05</v>
      </c>
      <c r="R189" s="202">
        <f>Q189*H189</f>
        <v>9.600000000000001E-06</v>
      </c>
      <c r="S189" s="202">
        <v>0</v>
      </c>
      <c r="T189" s="20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4" t="s">
        <v>222</v>
      </c>
      <c r="AT189" s="204" t="s">
        <v>217</v>
      </c>
      <c r="AU189" s="204" t="s">
        <v>86</v>
      </c>
      <c r="AY189" s="18" t="s">
        <v>215</v>
      </c>
      <c r="BE189" s="205">
        <f>IF(N189="základní",J189,0)</f>
        <v>0</v>
      </c>
      <c r="BF189" s="205">
        <f>IF(N189="snížená",J189,0)</f>
        <v>0</v>
      </c>
      <c r="BG189" s="205">
        <f>IF(N189="zákl. přenesená",J189,0)</f>
        <v>0</v>
      </c>
      <c r="BH189" s="205">
        <f>IF(N189="sníž. přenesená",J189,0)</f>
        <v>0</v>
      </c>
      <c r="BI189" s="205">
        <f>IF(N189="nulová",J189,0)</f>
        <v>0</v>
      </c>
      <c r="BJ189" s="18" t="s">
        <v>84</v>
      </c>
      <c r="BK189" s="205">
        <f>ROUND(I189*H189,2)</f>
        <v>0</v>
      </c>
      <c r="BL189" s="18" t="s">
        <v>222</v>
      </c>
      <c r="BM189" s="204" t="s">
        <v>1539</v>
      </c>
    </row>
    <row r="190" spans="2:51" s="14" customFormat="1" ht="11.25">
      <c r="B190" s="217"/>
      <c r="C190" s="218"/>
      <c r="D190" s="208" t="s">
        <v>224</v>
      </c>
      <c r="E190" s="219" t="s">
        <v>1</v>
      </c>
      <c r="F190" s="220" t="s">
        <v>1540</v>
      </c>
      <c r="G190" s="218"/>
      <c r="H190" s="221">
        <v>0.12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224</v>
      </c>
      <c r="AU190" s="227" t="s">
        <v>86</v>
      </c>
      <c r="AV190" s="14" t="s">
        <v>86</v>
      </c>
      <c r="AW190" s="14" t="s">
        <v>32</v>
      </c>
      <c r="AX190" s="14" t="s">
        <v>84</v>
      </c>
      <c r="AY190" s="227" t="s">
        <v>215</v>
      </c>
    </row>
    <row r="191" spans="1:65" s="2" customFormat="1" ht="24.2" customHeight="1">
      <c r="A191" s="35"/>
      <c r="B191" s="36"/>
      <c r="C191" s="193" t="s">
        <v>328</v>
      </c>
      <c r="D191" s="193" t="s">
        <v>217</v>
      </c>
      <c r="E191" s="194" t="s">
        <v>1527</v>
      </c>
      <c r="F191" s="195" t="s">
        <v>1528</v>
      </c>
      <c r="G191" s="196" t="s">
        <v>230</v>
      </c>
      <c r="H191" s="197">
        <v>0.066</v>
      </c>
      <c r="I191" s="198"/>
      <c r="J191" s="199">
        <f>ROUND(I191*H191,2)</f>
        <v>0</v>
      </c>
      <c r="K191" s="195" t="s">
        <v>231</v>
      </c>
      <c r="L191" s="40"/>
      <c r="M191" s="200" t="s">
        <v>1</v>
      </c>
      <c r="N191" s="201" t="s">
        <v>42</v>
      </c>
      <c r="O191" s="72"/>
      <c r="P191" s="202">
        <f>O191*H191</f>
        <v>0</v>
      </c>
      <c r="Q191" s="202">
        <v>0</v>
      </c>
      <c r="R191" s="202">
        <f>Q191*H191</f>
        <v>0</v>
      </c>
      <c r="S191" s="202">
        <v>0.29</v>
      </c>
      <c r="T191" s="203">
        <f>S191*H191</f>
        <v>0.01914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4" t="s">
        <v>222</v>
      </c>
      <c r="AT191" s="204" t="s">
        <v>217</v>
      </c>
      <c r="AU191" s="204" t="s">
        <v>86</v>
      </c>
      <c r="AY191" s="18" t="s">
        <v>215</v>
      </c>
      <c r="BE191" s="205">
        <f>IF(N191="základní",J191,0)</f>
        <v>0</v>
      </c>
      <c r="BF191" s="205">
        <f>IF(N191="snížená",J191,0)</f>
        <v>0</v>
      </c>
      <c r="BG191" s="205">
        <f>IF(N191="zákl. přenesená",J191,0)</f>
        <v>0</v>
      </c>
      <c r="BH191" s="205">
        <f>IF(N191="sníž. přenesená",J191,0)</f>
        <v>0</v>
      </c>
      <c r="BI191" s="205">
        <f>IF(N191="nulová",J191,0)</f>
        <v>0</v>
      </c>
      <c r="BJ191" s="18" t="s">
        <v>84</v>
      </c>
      <c r="BK191" s="205">
        <f>ROUND(I191*H191,2)</f>
        <v>0</v>
      </c>
      <c r="BL191" s="18" t="s">
        <v>222</v>
      </c>
      <c r="BM191" s="204" t="s">
        <v>1541</v>
      </c>
    </row>
    <row r="192" spans="2:51" s="14" customFormat="1" ht="11.25">
      <c r="B192" s="217"/>
      <c r="C192" s="218"/>
      <c r="D192" s="208" t="s">
        <v>224</v>
      </c>
      <c r="E192" s="219" t="s">
        <v>1</v>
      </c>
      <c r="F192" s="220" t="s">
        <v>1465</v>
      </c>
      <c r="G192" s="218"/>
      <c r="H192" s="221">
        <v>0.066</v>
      </c>
      <c r="I192" s="222"/>
      <c r="J192" s="218"/>
      <c r="K192" s="218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224</v>
      </c>
      <c r="AU192" s="227" t="s">
        <v>86</v>
      </c>
      <c r="AV192" s="14" t="s">
        <v>86</v>
      </c>
      <c r="AW192" s="14" t="s">
        <v>32</v>
      </c>
      <c r="AX192" s="14" t="s">
        <v>84</v>
      </c>
      <c r="AY192" s="227" t="s">
        <v>215</v>
      </c>
    </row>
    <row r="193" spans="1:65" s="2" customFormat="1" ht="21.75" customHeight="1">
      <c r="A193" s="35"/>
      <c r="B193" s="36"/>
      <c r="C193" s="193" t="s">
        <v>337</v>
      </c>
      <c r="D193" s="193" t="s">
        <v>217</v>
      </c>
      <c r="E193" s="194" t="s">
        <v>270</v>
      </c>
      <c r="F193" s="195" t="s">
        <v>271</v>
      </c>
      <c r="G193" s="196" t="s">
        <v>272</v>
      </c>
      <c r="H193" s="197">
        <v>95.762</v>
      </c>
      <c r="I193" s="198"/>
      <c r="J193" s="199">
        <f>ROUND(I193*H193,2)</f>
        <v>0</v>
      </c>
      <c r="K193" s="195" t="s">
        <v>231</v>
      </c>
      <c r="L193" s="40"/>
      <c r="M193" s="200" t="s">
        <v>1</v>
      </c>
      <c r="N193" s="201" t="s">
        <v>42</v>
      </c>
      <c r="O193" s="72"/>
      <c r="P193" s="202">
        <f>O193*H193</f>
        <v>0</v>
      </c>
      <c r="Q193" s="202">
        <v>0</v>
      </c>
      <c r="R193" s="202">
        <f>Q193*H193</f>
        <v>0</v>
      </c>
      <c r="S193" s="202">
        <v>0</v>
      </c>
      <c r="T193" s="20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4" t="s">
        <v>222</v>
      </c>
      <c r="AT193" s="204" t="s">
        <v>217</v>
      </c>
      <c r="AU193" s="204" t="s">
        <v>86</v>
      </c>
      <c r="AY193" s="18" t="s">
        <v>215</v>
      </c>
      <c r="BE193" s="205">
        <f>IF(N193="základní",J193,0)</f>
        <v>0</v>
      </c>
      <c r="BF193" s="205">
        <f>IF(N193="snížená",J193,0)</f>
        <v>0</v>
      </c>
      <c r="BG193" s="205">
        <f>IF(N193="zákl. přenesená",J193,0)</f>
        <v>0</v>
      </c>
      <c r="BH193" s="205">
        <f>IF(N193="sníž. přenesená",J193,0)</f>
        <v>0</v>
      </c>
      <c r="BI193" s="205">
        <f>IF(N193="nulová",J193,0)</f>
        <v>0</v>
      </c>
      <c r="BJ193" s="18" t="s">
        <v>84</v>
      </c>
      <c r="BK193" s="205">
        <f>ROUND(I193*H193,2)</f>
        <v>0</v>
      </c>
      <c r="BL193" s="18" t="s">
        <v>222</v>
      </c>
      <c r="BM193" s="204" t="s">
        <v>273</v>
      </c>
    </row>
    <row r="194" spans="1:65" s="2" customFormat="1" ht="24.2" customHeight="1">
      <c r="A194" s="35"/>
      <c r="B194" s="36"/>
      <c r="C194" s="193" t="s">
        <v>343</v>
      </c>
      <c r="D194" s="193" t="s">
        <v>217</v>
      </c>
      <c r="E194" s="194" t="s">
        <v>275</v>
      </c>
      <c r="F194" s="195" t="s">
        <v>276</v>
      </c>
      <c r="G194" s="196" t="s">
        <v>272</v>
      </c>
      <c r="H194" s="197">
        <v>574.572</v>
      </c>
      <c r="I194" s="198"/>
      <c r="J194" s="199">
        <f>ROUND(I194*H194,2)</f>
        <v>0</v>
      </c>
      <c r="K194" s="195" t="s">
        <v>231</v>
      </c>
      <c r="L194" s="40"/>
      <c r="M194" s="200" t="s">
        <v>1</v>
      </c>
      <c r="N194" s="201" t="s">
        <v>42</v>
      </c>
      <c r="O194" s="72"/>
      <c r="P194" s="202">
        <f>O194*H194</f>
        <v>0</v>
      </c>
      <c r="Q194" s="202">
        <v>0</v>
      </c>
      <c r="R194" s="202">
        <f>Q194*H194</f>
        <v>0</v>
      </c>
      <c r="S194" s="202">
        <v>0</v>
      </c>
      <c r="T194" s="20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4" t="s">
        <v>222</v>
      </c>
      <c r="AT194" s="204" t="s">
        <v>217</v>
      </c>
      <c r="AU194" s="204" t="s">
        <v>86</v>
      </c>
      <c r="AY194" s="18" t="s">
        <v>215</v>
      </c>
      <c r="BE194" s="205">
        <f>IF(N194="základní",J194,0)</f>
        <v>0</v>
      </c>
      <c r="BF194" s="205">
        <f>IF(N194="snížená",J194,0)</f>
        <v>0</v>
      </c>
      <c r="BG194" s="205">
        <f>IF(N194="zákl. přenesená",J194,0)</f>
        <v>0</v>
      </c>
      <c r="BH194" s="205">
        <f>IF(N194="sníž. přenesená",J194,0)</f>
        <v>0</v>
      </c>
      <c r="BI194" s="205">
        <f>IF(N194="nulová",J194,0)</f>
        <v>0</v>
      </c>
      <c r="BJ194" s="18" t="s">
        <v>84</v>
      </c>
      <c r="BK194" s="205">
        <f>ROUND(I194*H194,2)</f>
        <v>0</v>
      </c>
      <c r="BL194" s="18" t="s">
        <v>222</v>
      </c>
      <c r="BM194" s="204" t="s">
        <v>277</v>
      </c>
    </row>
    <row r="195" spans="2:51" s="14" customFormat="1" ht="11.25">
      <c r="B195" s="217"/>
      <c r="C195" s="218"/>
      <c r="D195" s="208" t="s">
        <v>224</v>
      </c>
      <c r="E195" s="218"/>
      <c r="F195" s="220" t="s">
        <v>1542</v>
      </c>
      <c r="G195" s="218"/>
      <c r="H195" s="221">
        <v>574.572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224</v>
      </c>
      <c r="AU195" s="227" t="s">
        <v>86</v>
      </c>
      <c r="AV195" s="14" t="s">
        <v>86</v>
      </c>
      <c r="AW195" s="14" t="s">
        <v>4</v>
      </c>
      <c r="AX195" s="14" t="s">
        <v>84</v>
      </c>
      <c r="AY195" s="227" t="s">
        <v>215</v>
      </c>
    </row>
    <row r="196" spans="1:65" s="2" customFormat="1" ht="16.5" customHeight="1">
      <c r="A196" s="35"/>
      <c r="B196" s="36"/>
      <c r="C196" s="193" t="s">
        <v>7</v>
      </c>
      <c r="D196" s="193" t="s">
        <v>217</v>
      </c>
      <c r="E196" s="194" t="s">
        <v>280</v>
      </c>
      <c r="F196" s="195" t="s">
        <v>281</v>
      </c>
      <c r="G196" s="196" t="s">
        <v>272</v>
      </c>
      <c r="H196" s="197">
        <v>95.762</v>
      </c>
      <c r="I196" s="198"/>
      <c r="J196" s="199">
        <f>ROUND(I196*H196,2)</f>
        <v>0</v>
      </c>
      <c r="K196" s="195" t="s">
        <v>221</v>
      </c>
      <c r="L196" s="40"/>
      <c r="M196" s="200" t="s">
        <v>1</v>
      </c>
      <c r="N196" s="201" t="s">
        <v>42</v>
      </c>
      <c r="O196" s="72"/>
      <c r="P196" s="202">
        <f>O196*H196</f>
        <v>0</v>
      </c>
      <c r="Q196" s="202">
        <v>0</v>
      </c>
      <c r="R196" s="202">
        <f>Q196*H196</f>
        <v>0</v>
      </c>
      <c r="S196" s="202">
        <v>0</v>
      </c>
      <c r="T196" s="20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4" t="s">
        <v>222</v>
      </c>
      <c r="AT196" s="204" t="s">
        <v>217</v>
      </c>
      <c r="AU196" s="204" t="s">
        <v>86</v>
      </c>
      <c r="AY196" s="18" t="s">
        <v>215</v>
      </c>
      <c r="BE196" s="205">
        <f>IF(N196="základní",J196,0)</f>
        <v>0</v>
      </c>
      <c r="BF196" s="205">
        <f>IF(N196="snížená",J196,0)</f>
        <v>0</v>
      </c>
      <c r="BG196" s="205">
        <f>IF(N196="zákl. přenesená",J196,0)</f>
        <v>0</v>
      </c>
      <c r="BH196" s="205">
        <f>IF(N196="sníž. přenesená",J196,0)</f>
        <v>0</v>
      </c>
      <c r="BI196" s="205">
        <f>IF(N196="nulová",J196,0)</f>
        <v>0</v>
      </c>
      <c r="BJ196" s="18" t="s">
        <v>84</v>
      </c>
      <c r="BK196" s="205">
        <f>ROUND(I196*H196,2)</f>
        <v>0</v>
      </c>
      <c r="BL196" s="18" t="s">
        <v>222</v>
      </c>
      <c r="BM196" s="204" t="s">
        <v>282</v>
      </c>
    </row>
    <row r="197" spans="1:65" s="2" customFormat="1" ht="24.2" customHeight="1">
      <c r="A197" s="35"/>
      <c r="B197" s="36"/>
      <c r="C197" s="193" t="s">
        <v>352</v>
      </c>
      <c r="D197" s="193" t="s">
        <v>217</v>
      </c>
      <c r="E197" s="194" t="s">
        <v>1543</v>
      </c>
      <c r="F197" s="195" t="s">
        <v>1544</v>
      </c>
      <c r="G197" s="196" t="s">
        <v>230</v>
      </c>
      <c r="H197" s="197">
        <v>49.236</v>
      </c>
      <c r="I197" s="198"/>
      <c r="J197" s="199">
        <f>ROUND(I197*H197,2)</f>
        <v>0</v>
      </c>
      <c r="K197" s="195" t="s">
        <v>231</v>
      </c>
      <c r="L197" s="40"/>
      <c r="M197" s="200" t="s">
        <v>1</v>
      </c>
      <c r="N197" s="201" t="s">
        <v>42</v>
      </c>
      <c r="O197" s="72"/>
      <c r="P197" s="202">
        <f>O197*H197</f>
        <v>0</v>
      </c>
      <c r="Q197" s="202">
        <v>0</v>
      </c>
      <c r="R197" s="202">
        <f>Q197*H197</f>
        <v>0</v>
      </c>
      <c r="S197" s="202">
        <v>0.45</v>
      </c>
      <c r="T197" s="203">
        <f>S197*H197</f>
        <v>22.1562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4" t="s">
        <v>222</v>
      </c>
      <c r="AT197" s="204" t="s">
        <v>217</v>
      </c>
      <c r="AU197" s="204" t="s">
        <v>86</v>
      </c>
      <c r="AY197" s="18" t="s">
        <v>215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18" t="s">
        <v>84</v>
      </c>
      <c r="BK197" s="205">
        <f>ROUND(I197*H197,2)</f>
        <v>0</v>
      </c>
      <c r="BL197" s="18" t="s">
        <v>222</v>
      </c>
      <c r="BM197" s="204" t="s">
        <v>285</v>
      </c>
    </row>
    <row r="198" spans="2:51" s="13" customFormat="1" ht="11.25">
      <c r="B198" s="206"/>
      <c r="C198" s="207"/>
      <c r="D198" s="208" t="s">
        <v>224</v>
      </c>
      <c r="E198" s="209" t="s">
        <v>1</v>
      </c>
      <c r="F198" s="210" t="s">
        <v>286</v>
      </c>
      <c r="G198" s="207"/>
      <c r="H198" s="209" t="s">
        <v>1</v>
      </c>
      <c r="I198" s="211"/>
      <c r="J198" s="207"/>
      <c r="K198" s="207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224</v>
      </c>
      <c r="AU198" s="216" t="s">
        <v>86</v>
      </c>
      <c r="AV198" s="13" t="s">
        <v>84</v>
      </c>
      <c r="AW198" s="13" t="s">
        <v>32</v>
      </c>
      <c r="AX198" s="13" t="s">
        <v>77</v>
      </c>
      <c r="AY198" s="216" t="s">
        <v>215</v>
      </c>
    </row>
    <row r="199" spans="2:51" s="13" customFormat="1" ht="11.25">
      <c r="B199" s="206"/>
      <c r="C199" s="207"/>
      <c r="D199" s="208" t="s">
        <v>224</v>
      </c>
      <c r="E199" s="209" t="s">
        <v>1</v>
      </c>
      <c r="F199" s="210" t="s">
        <v>1545</v>
      </c>
      <c r="G199" s="207"/>
      <c r="H199" s="209" t="s">
        <v>1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224</v>
      </c>
      <c r="AU199" s="216" t="s">
        <v>86</v>
      </c>
      <c r="AV199" s="13" t="s">
        <v>84</v>
      </c>
      <c r="AW199" s="13" t="s">
        <v>32</v>
      </c>
      <c r="AX199" s="13" t="s">
        <v>77</v>
      </c>
      <c r="AY199" s="216" t="s">
        <v>215</v>
      </c>
    </row>
    <row r="200" spans="2:51" s="14" customFormat="1" ht="22.5">
      <c r="B200" s="217"/>
      <c r="C200" s="218"/>
      <c r="D200" s="208" t="s">
        <v>224</v>
      </c>
      <c r="E200" s="219" t="s">
        <v>1</v>
      </c>
      <c r="F200" s="220" t="s">
        <v>1546</v>
      </c>
      <c r="G200" s="218"/>
      <c r="H200" s="221">
        <v>27.203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224</v>
      </c>
      <c r="AU200" s="227" t="s">
        <v>86</v>
      </c>
      <c r="AV200" s="14" t="s">
        <v>86</v>
      </c>
      <c r="AW200" s="14" t="s">
        <v>32</v>
      </c>
      <c r="AX200" s="14" t="s">
        <v>77</v>
      </c>
      <c r="AY200" s="227" t="s">
        <v>215</v>
      </c>
    </row>
    <row r="201" spans="2:51" s="14" customFormat="1" ht="11.25">
      <c r="B201" s="217"/>
      <c r="C201" s="218"/>
      <c r="D201" s="208" t="s">
        <v>224</v>
      </c>
      <c r="E201" s="219" t="s">
        <v>1</v>
      </c>
      <c r="F201" s="220" t="s">
        <v>1547</v>
      </c>
      <c r="G201" s="218"/>
      <c r="H201" s="221">
        <v>17.215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224</v>
      </c>
      <c r="AU201" s="227" t="s">
        <v>86</v>
      </c>
      <c r="AV201" s="14" t="s">
        <v>86</v>
      </c>
      <c r="AW201" s="14" t="s">
        <v>32</v>
      </c>
      <c r="AX201" s="14" t="s">
        <v>77</v>
      </c>
      <c r="AY201" s="227" t="s">
        <v>215</v>
      </c>
    </row>
    <row r="202" spans="2:51" s="16" customFormat="1" ht="11.25">
      <c r="B202" s="239"/>
      <c r="C202" s="240"/>
      <c r="D202" s="208" t="s">
        <v>224</v>
      </c>
      <c r="E202" s="241" t="s">
        <v>1461</v>
      </c>
      <c r="F202" s="242" t="s">
        <v>302</v>
      </c>
      <c r="G202" s="240"/>
      <c r="H202" s="243">
        <v>44.418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AT202" s="249" t="s">
        <v>224</v>
      </c>
      <c r="AU202" s="249" t="s">
        <v>86</v>
      </c>
      <c r="AV202" s="16" t="s">
        <v>95</v>
      </c>
      <c r="AW202" s="16" t="s">
        <v>32</v>
      </c>
      <c r="AX202" s="16" t="s">
        <v>77</v>
      </c>
      <c r="AY202" s="249" t="s">
        <v>215</v>
      </c>
    </row>
    <row r="203" spans="2:51" s="13" customFormat="1" ht="11.25">
      <c r="B203" s="206"/>
      <c r="C203" s="207"/>
      <c r="D203" s="208" t="s">
        <v>224</v>
      </c>
      <c r="E203" s="209" t="s">
        <v>1</v>
      </c>
      <c r="F203" s="210" t="s">
        <v>1548</v>
      </c>
      <c r="G203" s="207"/>
      <c r="H203" s="209" t="s">
        <v>1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224</v>
      </c>
      <c r="AU203" s="216" t="s">
        <v>86</v>
      </c>
      <c r="AV203" s="13" t="s">
        <v>84</v>
      </c>
      <c r="AW203" s="13" t="s">
        <v>32</v>
      </c>
      <c r="AX203" s="13" t="s">
        <v>77</v>
      </c>
      <c r="AY203" s="216" t="s">
        <v>215</v>
      </c>
    </row>
    <row r="204" spans="2:51" s="14" customFormat="1" ht="11.25">
      <c r="B204" s="217"/>
      <c r="C204" s="218"/>
      <c r="D204" s="208" t="s">
        <v>224</v>
      </c>
      <c r="E204" s="219" t="s">
        <v>1</v>
      </c>
      <c r="F204" s="220" t="s">
        <v>1549</v>
      </c>
      <c r="G204" s="218"/>
      <c r="H204" s="221">
        <v>4.818</v>
      </c>
      <c r="I204" s="222"/>
      <c r="J204" s="218"/>
      <c r="K204" s="218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224</v>
      </c>
      <c r="AU204" s="227" t="s">
        <v>86</v>
      </c>
      <c r="AV204" s="14" t="s">
        <v>86</v>
      </c>
      <c r="AW204" s="14" t="s">
        <v>32</v>
      </c>
      <c r="AX204" s="14" t="s">
        <v>77</v>
      </c>
      <c r="AY204" s="227" t="s">
        <v>215</v>
      </c>
    </row>
    <row r="205" spans="2:51" s="16" customFormat="1" ht="11.25">
      <c r="B205" s="239"/>
      <c r="C205" s="240"/>
      <c r="D205" s="208" t="s">
        <v>224</v>
      </c>
      <c r="E205" s="241" t="s">
        <v>1463</v>
      </c>
      <c r="F205" s="242" t="s">
        <v>302</v>
      </c>
      <c r="G205" s="240"/>
      <c r="H205" s="243">
        <v>4.818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AT205" s="249" t="s">
        <v>224</v>
      </c>
      <c r="AU205" s="249" t="s">
        <v>86</v>
      </c>
      <c r="AV205" s="16" t="s">
        <v>95</v>
      </c>
      <c r="AW205" s="16" t="s">
        <v>32</v>
      </c>
      <c r="AX205" s="16" t="s">
        <v>77</v>
      </c>
      <c r="AY205" s="249" t="s">
        <v>215</v>
      </c>
    </row>
    <row r="206" spans="2:51" s="15" customFormat="1" ht="11.25">
      <c r="B206" s="228"/>
      <c r="C206" s="229"/>
      <c r="D206" s="208" t="s">
        <v>224</v>
      </c>
      <c r="E206" s="230" t="s">
        <v>132</v>
      </c>
      <c r="F206" s="231" t="s">
        <v>227</v>
      </c>
      <c r="G206" s="229"/>
      <c r="H206" s="232">
        <v>49.236</v>
      </c>
      <c r="I206" s="233"/>
      <c r="J206" s="229"/>
      <c r="K206" s="229"/>
      <c r="L206" s="234"/>
      <c r="M206" s="235"/>
      <c r="N206" s="236"/>
      <c r="O206" s="236"/>
      <c r="P206" s="236"/>
      <c r="Q206" s="236"/>
      <c r="R206" s="236"/>
      <c r="S206" s="236"/>
      <c r="T206" s="237"/>
      <c r="AT206" s="238" t="s">
        <v>224</v>
      </c>
      <c r="AU206" s="238" t="s">
        <v>86</v>
      </c>
      <c r="AV206" s="15" t="s">
        <v>222</v>
      </c>
      <c r="AW206" s="15" t="s">
        <v>32</v>
      </c>
      <c r="AX206" s="15" t="s">
        <v>84</v>
      </c>
      <c r="AY206" s="238" t="s">
        <v>215</v>
      </c>
    </row>
    <row r="207" spans="1:65" s="2" customFormat="1" ht="21.75" customHeight="1">
      <c r="A207" s="35"/>
      <c r="B207" s="36"/>
      <c r="C207" s="193" t="s">
        <v>362</v>
      </c>
      <c r="D207" s="193" t="s">
        <v>217</v>
      </c>
      <c r="E207" s="194" t="s">
        <v>304</v>
      </c>
      <c r="F207" s="195" t="s">
        <v>305</v>
      </c>
      <c r="G207" s="196" t="s">
        <v>220</v>
      </c>
      <c r="H207" s="197">
        <v>89.52</v>
      </c>
      <c r="I207" s="198"/>
      <c r="J207" s="199">
        <f>ROUND(I207*H207,2)</f>
        <v>0</v>
      </c>
      <c r="K207" s="195" t="s">
        <v>231</v>
      </c>
      <c r="L207" s="40"/>
      <c r="M207" s="200" t="s">
        <v>1</v>
      </c>
      <c r="N207" s="201" t="s">
        <v>42</v>
      </c>
      <c r="O207" s="72"/>
      <c r="P207" s="202">
        <f>O207*H207</f>
        <v>0</v>
      </c>
      <c r="Q207" s="202">
        <v>0</v>
      </c>
      <c r="R207" s="202">
        <f>Q207*H207</f>
        <v>0</v>
      </c>
      <c r="S207" s="202">
        <v>0</v>
      </c>
      <c r="T207" s="20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4" t="s">
        <v>222</v>
      </c>
      <c r="AT207" s="204" t="s">
        <v>217</v>
      </c>
      <c r="AU207" s="204" t="s">
        <v>86</v>
      </c>
      <c r="AY207" s="18" t="s">
        <v>215</v>
      </c>
      <c r="BE207" s="205">
        <f>IF(N207="základní",J207,0)</f>
        <v>0</v>
      </c>
      <c r="BF207" s="205">
        <f>IF(N207="snížená",J207,0)</f>
        <v>0</v>
      </c>
      <c r="BG207" s="205">
        <f>IF(N207="zákl. přenesená",J207,0)</f>
        <v>0</v>
      </c>
      <c r="BH207" s="205">
        <f>IF(N207="sníž. přenesená",J207,0)</f>
        <v>0</v>
      </c>
      <c r="BI207" s="205">
        <f>IF(N207="nulová",J207,0)</f>
        <v>0</v>
      </c>
      <c r="BJ207" s="18" t="s">
        <v>84</v>
      </c>
      <c r="BK207" s="205">
        <f>ROUND(I207*H207,2)</f>
        <v>0</v>
      </c>
      <c r="BL207" s="18" t="s">
        <v>222</v>
      </c>
      <c r="BM207" s="204" t="s">
        <v>306</v>
      </c>
    </row>
    <row r="208" spans="2:51" s="13" customFormat="1" ht="11.25">
      <c r="B208" s="206"/>
      <c r="C208" s="207"/>
      <c r="D208" s="208" t="s">
        <v>224</v>
      </c>
      <c r="E208" s="209" t="s">
        <v>1</v>
      </c>
      <c r="F208" s="210" t="s">
        <v>286</v>
      </c>
      <c r="G208" s="207"/>
      <c r="H208" s="209" t="s">
        <v>1</v>
      </c>
      <c r="I208" s="211"/>
      <c r="J208" s="207"/>
      <c r="K208" s="207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224</v>
      </c>
      <c r="AU208" s="216" t="s">
        <v>86</v>
      </c>
      <c r="AV208" s="13" t="s">
        <v>84</v>
      </c>
      <c r="AW208" s="13" t="s">
        <v>32</v>
      </c>
      <c r="AX208" s="13" t="s">
        <v>77</v>
      </c>
      <c r="AY208" s="216" t="s">
        <v>215</v>
      </c>
    </row>
    <row r="209" spans="2:51" s="13" customFormat="1" ht="11.25">
      <c r="B209" s="206"/>
      <c r="C209" s="207"/>
      <c r="D209" s="208" t="s">
        <v>224</v>
      </c>
      <c r="E209" s="209" t="s">
        <v>1</v>
      </c>
      <c r="F209" s="210" t="s">
        <v>1550</v>
      </c>
      <c r="G209" s="207"/>
      <c r="H209" s="209" t="s">
        <v>1</v>
      </c>
      <c r="I209" s="211"/>
      <c r="J209" s="207"/>
      <c r="K209" s="207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224</v>
      </c>
      <c r="AU209" s="216" t="s">
        <v>86</v>
      </c>
      <c r="AV209" s="13" t="s">
        <v>84</v>
      </c>
      <c r="AW209" s="13" t="s">
        <v>32</v>
      </c>
      <c r="AX209" s="13" t="s">
        <v>77</v>
      </c>
      <c r="AY209" s="216" t="s">
        <v>215</v>
      </c>
    </row>
    <row r="210" spans="2:51" s="14" customFormat="1" ht="22.5">
      <c r="B210" s="217"/>
      <c r="C210" s="218"/>
      <c r="D210" s="208" t="s">
        <v>224</v>
      </c>
      <c r="E210" s="219" t="s">
        <v>1</v>
      </c>
      <c r="F210" s="220" t="s">
        <v>1551</v>
      </c>
      <c r="G210" s="218"/>
      <c r="H210" s="221">
        <v>58.22</v>
      </c>
      <c r="I210" s="222"/>
      <c r="J210" s="218"/>
      <c r="K210" s="218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224</v>
      </c>
      <c r="AU210" s="227" t="s">
        <v>86</v>
      </c>
      <c r="AV210" s="14" t="s">
        <v>86</v>
      </c>
      <c r="AW210" s="14" t="s">
        <v>32</v>
      </c>
      <c r="AX210" s="14" t="s">
        <v>77</v>
      </c>
      <c r="AY210" s="227" t="s">
        <v>215</v>
      </c>
    </row>
    <row r="211" spans="2:51" s="14" customFormat="1" ht="11.25">
      <c r="B211" s="217"/>
      <c r="C211" s="218"/>
      <c r="D211" s="208" t="s">
        <v>224</v>
      </c>
      <c r="E211" s="219" t="s">
        <v>1</v>
      </c>
      <c r="F211" s="220" t="s">
        <v>1552</v>
      </c>
      <c r="G211" s="218"/>
      <c r="H211" s="221">
        <v>31.3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224</v>
      </c>
      <c r="AU211" s="227" t="s">
        <v>86</v>
      </c>
      <c r="AV211" s="14" t="s">
        <v>86</v>
      </c>
      <c r="AW211" s="14" t="s">
        <v>32</v>
      </c>
      <c r="AX211" s="14" t="s">
        <v>77</v>
      </c>
      <c r="AY211" s="227" t="s">
        <v>215</v>
      </c>
    </row>
    <row r="212" spans="2:51" s="15" customFormat="1" ht="11.25">
      <c r="B212" s="228"/>
      <c r="C212" s="229"/>
      <c r="D212" s="208" t="s">
        <v>224</v>
      </c>
      <c r="E212" s="230" t="s">
        <v>1</v>
      </c>
      <c r="F212" s="231" t="s">
        <v>227</v>
      </c>
      <c r="G212" s="229"/>
      <c r="H212" s="232">
        <v>89.52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224</v>
      </c>
      <c r="AU212" s="238" t="s">
        <v>86</v>
      </c>
      <c r="AV212" s="15" t="s">
        <v>222</v>
      </c>
      <c r="AW212" s="15" t="s">
        <v>32</v>
      </c>
      <c r="AX212" s="15" t="s">
        <v>84</v>
      </c>
      <c r="AY212" s="238" t="s">
        <v>215</v>
      </c>
    </row>
    <row r="213" spans="1:65" s="2" customFormat="1" ht="21.75" customHeight="1">
      <c r="A213" s="35"/>
      <c r="B213" s="36"/>
      <c r="C213" s="193" t="s">
        <v>372</v>
      </c>
      <c r="D213" s="193" t="s">
        <v>217</v>
      </c>
      <c r="E213" s="194" t="s">
        <v>270</v>
      </c>
      <c r="F213" s="195" t="s">
        <v>271</v>
      </c>
      <c r="G213" s="196" t="s">
        <v>272</v>
      </c>
      <c r="H213" s="197">
        <v>22.156</v>
      </c>
      <c r="I213" s="198"/>
      <c r="J213" s="199">
        <f>ROUND(I213*H213,2)</f>
        <v>0</v>
      </c>
      <c r="K213" s="195" t="s">
        <v>231</v>
      </c>
      <c r="L213" s="40"/>
      <c r="M213" s="200" t="s">
        <v>1</v>
      </c>
      <c r="N213" s="201" t="s">
        <v>42</v>
      </c>
      <c r="O213" s="72"/>
      <c r="P213" s="202">
        <f>O213*H213</f>
        <v>0</v>
      </c>
      <c r="Q213" s="202">
        <v>0</v>
      </c>
      <c r="R213" s="202">
        <f>Q213*H213</f>
        <v>0</v>
      </c>
      <c r="S213" s="202">
        <v>0</v>
      </c>
      <c r="T213" s="20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4" t="s">
        <v>222</v>
      </c>
      <c r="AT213" s="204" t="s">
        <v>217</v>
      </c>
      <c r="AU213" s="204" t="s">
        <v>86</v>
      </c>
      <c r="AY213" s="18" t="s">
        <v>215</v>
      </c>
      <c r="BE213" s="205">
        <f>IF(N213="základní",J213,0)</f>
        <v>0</v>
      </c>
      <c r="BF213" s="205">
        <f>IF(N213="snížená",J213,0)</f>
        <v>0</v>
      </c>
      <c r="BG213" s="205">
        <f>IF(N213="zákl. přenesená",J213,0)</f>
        <v>0</v>
      </c>
      <c r="BH213" s="205">
        <f>IF(N213="sníž. přenesená",J213,0)</f>
        <v>0</v>
      </c>
      <c r="BI213" s="205">
        <f>IF(N213="nulová",J213,0)</f>
        <v>0</v>
      </c>
      <c r="BJ213" s="18" t="s">
        <v>84</v>
      </c>
      <c r="BK213" s="205">
        <f>ROUND(I213*H213,2)</f>
        <v>0</v>
      </c>
      <c r="BL213" s="18" t="s">
        <v>222</v>
      </c>
      <c r="BM213" s="204" t="s">
        <v>320</v>
      </c>
    </row>
    <row r="214" spans="1:65" s="2" customFormat="1" ht="24.2" customHeight="1">
      <c r="A214" s="35"/>
      <c r="B214" s="36"/>
      <c r="C214" s="193" t="s">
        <v>378</v>
      </c>
      <c r="D214" s="193" t="s">
        <v>217</v>
      </c>
      <c r="E214" s="194" t="s">
        <v>275</v>
      </c>
      <c r="F214" s="195" t="s">
        <v>276</v>
      </c>
      <c r="G214" s="196" t="s">
        <v>272</v>
      </c>
      <c r="H214" s="197">
        <v>132.936</v>
      </c>
      <c r="I214" s="198"/>
      <c r="J214" s="199">
        <f>ROUND(I214*H214,2)</f>
        <v>0</v>
      </c>
      <c r="K214" s="195" t="s">
        <v>231</v>
      </c>
      <c r="L214" s="40"/>
      <c r="M214" s="200" t="s">
        <v>1</v>
      </c>
      <c r="N214" s="201" t="s">
        <v>42</v>
      </c>
      <c r="O214" s="72"/>
      <c r="P214" s="202">
        <f>O214*H214</f>
        <v>0</v>
      </c>
      <c r="Q214" s="202">
        <v>0</v>
      </c>
      <c r="R214" s="202">
        <f>Q214*H214</f>
        <v>0</v>
      </c>
      <c r="S214" s="202">
        <v>0</v>
      </c>
      <c r="T214" s="20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4" t="s">
        <v>222</v>
      </c>
      <c r="AT214" s="204" t="s">
        <v>217</v>
      </c>
      <c r="AU214" s="204" t="s">
        <v>86</v>
      </c>
      <c r="AY214" s="18" t="s">
        <v>215</v>
      </c>
      <c r="BE214" s="205">
        <f>IF(N214="základní",J214,0)</f>
        <v>0</v>
      </c>
      <c r="BF214" s="205">
        <f>IF(N214="snížená",J214,0)</f>
        <v>0</v>
      </c>
      <c r="BG214" s="205">
        <f>IF(N214="zákl. přenesená",J214,0)</f>
        <v>0</v>
      </c>
      <c r="BH214" s="205">
        <f>IF(N214="sníž. přenesená",J214,0)</f>
        <v>0</v>
      </c>
      <c r="BI214" s="205">
        <f>IF(N214="nulová",J214,0)</f>
        <v>0</v>
      </c>
      <c r="BJ214" s="18" t="s">
        <v>84</v>
      </c>
      <c r="BK214" s="205">
        <f>ROUND(I214*H214,2)</f>
        <v>0</v>
      </c>
      <c r="BL214" s="18" t="s">
        <v>222</v>
      </c>
      <c r="BM214" s="204" t="s">
        <v>322</v>
      </c>
    </row>
    <row r="215" spans="2:51" s="14" customFormat="1" ht="11.25">
      <c r="B215" s="217"/>
      <c r="C215" s="218"/>
      <c r="D215" s="208" t="s">
        <v>224</v>
      </c>
      <c r="E215" s="218"/>
      <c r="F215" s="220" t="s">
        <v>1553</v>
      </c>
      <c r="G215" s="218"/>
      <c r="H215" s="221">
        <v>132.936</v>
      </c>
      <c r="I215" s="222"/>
      <c r="J215" s="218"/>
      <c r="K215" s="218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224</v>
      </c>
      <c r="AU215" s="227" t="s">
        <v>86</v>
      </c>
      <c r="AV215" s="14" t="s">
        <v>86</v>
      </c>
      <c r="AW215" s="14" t="s">
        <v>4</v>
      </c>
      <c r="AX215" s="14" t="s">
        <v>84</v>
      </c>
      <c r="AY215" s="227" t="s">
        <v>215</v>
      </c>
    </row>
    <row r="216" spans="1:65" s="2" customFormat="1" ht="16.5" customHeight="1">
      <c r="A216" s="35"/>
      <c r="B216" s="36"/>
      <c r="C216" s="193" t="s">
        <v>384</v>
      </c>
      <c r="D216" s="193" t="s">
        <v>217</v>
      </c>
      <c r="E216" s="194" t="s">
        <v>325</v>
      </c>
      <c r="F216" s="195" t="s">
        <v>326</v>
      </c>
      <c r="G216" s="196" t="s">
        <v>272</v>
      </c>
      <c r="H216" s="197">
        <v>22.156</v>
      </c>
      <c r="I216" s="198"/>
      <c r="J216" s="199">
        <f>ROUND(I216*H216,2)</f>
        <v>0</v>
      </c>
      <c r="K216" s="195" t="s">
        <v>221</v>
      </c>
      <c r="L216" s="40"/>
      <c r="M216" s="200" t="s">
        <v>1</v>
      </c>
      <c r="N216" s="201" t="s">
        <v>42</v>
      </c>
      <c r="O216" s="72"/>
      <c r="P216" s="202">
        <f>O216*H216</f>
        <v>0</v>
      </c>
      <c r="Q216" s="202">
        <v>0</v>
      </c>
      <c r="R216" s="202">
        <f>Q216*H216</f>
        <v>0</v>
      </c>
      <c r="S216" s="202">
        <v>0</v>
      </c>
      <c r="T216" s="20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4" t="s">
        <v>222</v>
      </c>
      <c r="AT216" s="204" t="s">
        <v>217</v>
      </c>
      <c r="AU216" s="204" t="s">
        <v>86</v>
      </c>
      <c r="AY216" s="18" t="s">
        <v>215</v>
      </c>
      <c r="BE216" s="205">
        <f>IF(N216="základní",J216,0)</f>
        <v>0</v>
      </c>
      <c r="BF216" s="205">
        <f>IF(N216="snížená",J216,0)</f>
        <v>0</v>
      </c>
      <c r="BG216" s="205">
        <f>IF(N216="zákl. přenesená",J216,0)</f>
        <v>0</v>
      </c>
      <c r="BH216" s="205">
        <f>IF(N216="sníž. přenesená",J216,0)</f>
        <v>0</v>
      </c>
      <c r="BI216" s="205">
        <f>IF(N216="nulová",J216,0)</f>
        <v>0</v>
      </c>
      <c r="BJ216" s="18" t="s">
        <v>84</v>
      </c>
      <c r="BK216" s="205">
        <f>ROUND(I216*H216,2)</f>
        <v>0</v>
      </c>
      <c r="BL216" s="18" t="s">
        <v>222</v>
      </c>
      <c r="BM216" s="204" t="s">
        <v>327</v>
      </c>
    </row>
    <row r="217" spans="1:65" s="2" customFormat="1" ht="16.5" customHeight="1">
      <c r="A217" s="35"/>
      <c r="B217" s="36"/>
      <c r="C217" s="193" t="s">
        <v>390</v>
      </c>
      <c r="D217" s="193" t="s">
        <v>217</v>
      </c>
      <c r="E217" s="194" t="s">
        <v>1554</v>
      </c>
      <c r="F217" s="195" t="s">
        <v>1555</v>
      </c>
      <c r="G217" s="196" t="s">
        <v>230</v>
      </c>
      <c r="H217" s="197">
        <v>15.576</v>
      </c>
      <c r="I217" s="198"/>
      <c r="J217" s="199">
        <f>ROUND(I217*H217,2)</f>
        <v>0</v>
      </c>
      <c r="K217" s="195" t="s">
        <v>231</v>
      </c>
      <c r="L217" s="40"/>
      <c r="M217" s="200" t="s">
        <v>1</v>
      </c>
      <c r="N217" s="201" t="s">
        <v>42</v>
      </c>
      <c r="O217" s="72"/>
      <c r="P217" s="202">
        <f>O217*H217</f>
        <v>0</v>
      </c>
      <c r="Q217" s="202">
        <v>0</v>
      </c>
      <c r="R217" s="202">
        <f>Q217*H217</f>
        <v>0</v>
      </c>
      <c r="S217" s="202">
        <v>0</v>
      </c>
      <c r="T217" s="20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4" t="s">
        <v>222</v>
      </c>
      <c r="AT217" s="204" t="s">
        <v>217</v>
      </c>
      <c r="AU217" s="204" t="s">
        <v>86</v>
      </c>
      <c r="AY217" s="18" t="s">
        <v>215</v>
      </c>
      <c r="BE217" s="205">
        <f>IF(N217="základní",J217,0)</f>
        <v>0</v>
      </c>
      <c r="BF217" s="205">
        <f>IF(N217="snížená",J217,0)</f>
        <v>0</v>
      </c>
      <c r="BG217" s="205">
        <f>IF(N217="zákl. přenesená",J217,0)</f>
        <v>0</v>
      </c>
      <c r="BH217" s="205">
        <f>IF(N217="sníž. přenesená",J217,0)</f>
        <v>0</v>
      </c>
      <c r="BI217" s="205">
        <f>IF(N217="nulová",J217,0)</f>
        <v>0</v>
      </c>
      <c r="BJ217" s="18" t="s">
        <v>84</v>
      </c>
      <c r="BK217" s="205">
        <f>ROUND(I217*H217,2)</f>
        <v>0</v>
      </c>
      <c r="BL217" s="18" t="s">
        <v>222</v>
      </c>
      <c r="BM217" s="204" t="s">
        <v>1556</v>
      </c>
    </row>
    <row r="218" spans="2:51" s="13" customFormat="1" ht="11.25">
      <c r="B218" s="206"/>
      <c r="C218" s="207"/>
      <c r="D218" s="208" t="s">
        <v>224</v>
      </c>
      <c r="E218" s="209" t="s">
        <v>1</v>
      </c>
      <c r="F218" s="210" t="s">
        <v>1557</v>
      </c>
      <c r="G218" s="207"/>
      <c r="H218" s="209" t="s">
        <v>1</v>
      </c>
      <c r="I218" s="211"/>
      <c r="J218" s="207"/>
      <c r="K218" s="207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224</v>
      </c>
      <c r="AU218" s="216" t="s">
        <v>86</v>
      </c>
      <c r="AV218" s="13" t="s">
        <v>84</v>
      </c>
      <c r="AW218" s="13" t="s">
        <v>32</v>
      </c>
      <c r="AX218" s="13" t="s">
        <v>77</v>
      </c>
      <c r="AY218" s="216" t="s">
        <v>215</v>
      </c>
    </row>
    <row r="219" spans="2:51" s="14" customFormat="1" ht="11.25">
      <c r="B219" s="217"/>
      <c r="C219" s="218"/>
      <c r="D219" s="208" t="s">
        <v>224</v>
      </c>
      <c r="E219" s="219" t="s">
        <v>1</v>
      </c>
      <c r="F219" s="220" t="s">
        <v>1558</v>
      </c>
      <c r="G219" s="218"/>
      <c r="H219" s="221">
        <v>6.644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224</v>
      </c>
      <c r="AU219" s="227" t="s">
        <v>86</v>
      </c>
      <c r="AV219" s="14" t="s">
        <v>86</v>
      </c>
      <c r="AW219" s="14" t="s">
        <v>32</v>
      </c>
      <c r="AX219" s="14" t="s">
        <v>77</v>
      </c>
      <c r="AY219" s="227" t="s">
        <v>215</v>
      </c>
    </row>
    <row r="220" spans="2:51" s="14" customFormat="1" ht="11.25">
      <c r="B220" s="217"/>
      <c r="C220" s="218"/>
      <c r="D220" s="208" t="s">
        <v>224</v>
      </c>
      <c r="E220" s="219" t="s">
        <v>1</v>
      </c>
      <c r="F220" s="220" t="s">
        <v>1559</v>
      </c>
      <c r="G220" s="218"/>
      <c r="H220" s="221">
        <v>8.932</v>
      </c>
      <c r="I220" s="222"/>
      <c r="J220" s="218"/>
      <c r="K220" s="218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224</v>
      </c>
      <c r="AU220" s="227" t="s">
        <v>86</v>
      </c>
      <c r="AV220" s="14" t="s">
        <v>86</v>
      </c>
      <c r="AW220" s="14" t="s">
        <v>32</v>
      </c>
      <c r="AX220" s="14" t="s">
        <v>77</v>
      </c>
      <c r="AY220" s="227" t="s">
        <v>215</v>
      </c>
    </row>
    <row r="221" spans="2:51" s="15" customFormat="1" ht="11.25">
      <c r="B221" s="228"/>
      <c r="C221" s="229"/>
      <c r="D221" s="208" t="s">
        <v>224</v>
      </c>
      <c r="E221" s="230" t="s">
        <v>1478</v>
      </c>
      <c r="F221" s="231" t="s">
        <v>227</v>
      </c>
      <c r="G221" s="229"/>
      <c r="H221" s="232">
        <v>15.576</v>
      </c>
      <c r="I221" s="233"/>
      <c r="J221" s="229"/>
      <c r="K221" s="229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224</v>
      </c>
      <c r="AU221" s="238" t="s">
        <v>86</v>
      </c>
      <c r="AV221" s="15" t="s">
        <v>222</v>
      </c>
      <c r="AW221" s="15" t="s">
        <v>32</v>
      </c>
      <c r="AX221" s="15" t="s">
        <v>84</v>
      </c>
      <c r="AY221" s="238" t="s">
        <v>215</v>
      </c>
    </row>
    <row r="222" spans="1:65" s="2" customFormat="1" ht="24.2" customHeight="1">
      <c r="A222" s="35"/>
      <c r="B222" s="36"/>
      <c r="C222" s="193" t="s">
        <v>429</v>
      </c>
      <c r="D222" s="193" t="s">
        <v>217</v>
      </c>
      <c r="E222" s="194" t="s">
        <v>329</v>
      </c>
      <c r="F222" s="195" t="s">
        <v>330</v>
      </c>
      <c r="G222" s="196" t="s">
        <v>220</v>
      </c>
      <c r="H222" s="197">
        <v>20.9</v>
      </c>
      <c r="I222" s="198"/>
      <c r="J222" s="199">
        <f>ROUND(I222*H222,2)</f>
        <v>0</v>
      </c>
      <c r="K222" s="195" t="s">
        <v>231</v>
      </c>
      <c r="L222" s="40"/>
      <c r="M222" s="200" t="s">
        <v>1</v>
      </c>
      <c r="N222" s="201" t="s">
        <v>42</v>
      </c>
      <c r="O222" s="72"/>
      <c r="P222" s="202">
        <f>O222*H222</f>
        <v>0</v>
      </c>
      <c r="Q222" s="202">
        <v>0.00868</v>
      </c>
      <c r="R222" s="202">
        <f>Q222*H222</f>
        <v>0.181412</v>
      </c>
      <c r="S222" s="202">
        <v>0</v>
      </c>
      <c r="T222" s="20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4" t="s">
        <v>222</v>
      </c>
      <c r="AT222" s="204" t="s">
        <v>217</v>
      </c>
      <c r="AU222" s="204" t="s">
        <v>86</v>
      </c>
      <c r="AY222" s="18" t="s">
        <v>215</v>
      </c>
      <c r="BE222" s="205">
        <f>IF(N222="základní",J222,0)</f>
        <v>0</v>
      </c>
      <c r="BF222" s="205">
        <f>IF(N222="snížená",J222,0)</f>
        <v>0</v>
      </c>
      <c r="BG222" s="205">
        <f>IF(N222="zákl. přenesená",J222,0)</f>
        <v>0</v>
      </c>
      <c r="BH222" s="205">
        <f>IF(N222="sníž. přenesená",J222,0)</f>
        <v>0</v>
      </c>
      <c r="BI222" s="205">
        <f>IF(N222="nulová",J222,0)</f>
        <v>0</v>
      </c>
      <c r="BJ222" s="18" t="s">
        <v>84</v>
      </c>
      <c r="BK222" s="205">
        <f>ROUND(I222*H222,2)</f>
        <v>0</v>
      </c>
      <c r="BL222" s="18" t="s">
        <v>222</v>
      </c>
      <c r="BM222" s="204" t="s">
        <v>331</v>
      </c>
    </row>
    <row r="223" spans="2:51" s="13" customFormat="1" ht="11.25">
      <c r="B223" s="206"/>
      <c r="C223" s="207"/>
      <c r="D223" s="208" t="s">
        <v>224</v>
      </c>
      <c r="E223" s="209" t="s">
        <v>1</v>
      </c>
      <c r="F223" s="210" t="s">
        <v>332</v>
      </c>
      <c r="G223" s="207"/>
      <c r="H223" s="209" t="s">
        <v>1</v>
      </c>
      <c r="I223" s="211"/>
      <c r="J223" s="207"/>
      <c r="K223" s="207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224</v>
      </c>
      <c r="AU223" s="216" t="s">
        <v>86</v>
      </c>
      <c r="AV223" s="13" t="s">
        <v>84</v>
      </c>
      <c r="AW223" s="13" t="s">
        <v>32</v>
      </c>
      <c r="AX223" s="13" t="s">
        <v>77</v>
      </c>
      <c r="AY223" s="216" t="s">
        <v>215</v>
      </c>
    </row>
    <row r="224" spans="2:51" s="14" customFormat="1" ht="11.25">
      <c r="B224" s="217"/>
      <c r="C224" s="218"/>
      <c r="D224" s="208" t="s">
        <v>224</v>
      </c>
      <c r="E224" s="219" t="s">
        <v>1</v>
      </c>
      <c r="F224" s="220" t="s">
        <v>1560</v>
      </c>
      <c r="G224" s="218"/>
      <c r="H224" s="221">
        <v>20.9</v>
      </c>
      <c r="I224" s="222"/>
      <c r="J224" s="218"/>
      <c r="K224" s="218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224</v>
      </c>
      <c r="AU224" s="227" t="s">
        <v>86</v>
      </c>
      <c r="AV224" s="14" t="s">
        <v>86</v>
      </c>
      <c r="AW224" s="14" t="s">
        <v>32</v>
      </c>
      <c r="AX224" s="14" t="s">
        <v>77</v>
      </c>
      <c r="AY224" s="227" t="s">
        <v>215</v>
      </c>
    </row>
    <row r="225" spans="2:51" s="15" customFormat="1" ht="11.25">
      <c r="B225" s="228"/>
      <c r="C225" s="229"/>
      <c r="D225" s="208" t="s">
        <v>224</v>
      </c>
      <c r="E225" s="230" t="s">
        <v>168</v>
      </c>
      <c r="F225" s="231" t="s">
        <v>227</v>
      </c>
      <c r="G225" s="229"/>
      <c r="H225" s="232">
        <v>20.9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224</v>
      </c>
      <c r="AU225" s="238" t="s">
        <v>86</v>
      </c>
      <c r="AV225" s="15" t="s">
        <v>222</v>
      </c>
      <c r="AW225" s="15" t="s">
        <v>32</v>
      </c>
      <c r="AX225" s="15" t="s">
        <v>84</v>
      </c>
      <c r="AY225" s="238" t="s">
        <v>215</v>
      </c>
    </row>
    <row r="226" spans="1:65" s="2" customFormat="1" ht="24.2" customHeight="1">
      <c r="A226" s="35"/>
      <c r="B226" s="36"/>
      <c r="C226" s="193" t="s">
        <v>434</v>
      </c>
      <c r="D226" s="193" t="s">
        <v>217</v>
      </c>
      <c r="E226" s="194" t="s">
        <v>353</v>
      </c>
      <c r="F226" s="195" t="s">
        <v>354</v>
      </c>
      <c r="G226" s="196" t="s">
        <v>220</v>
      </c>
      <c r="H226" s="197">
        <v>73.2</v>
      </c>
      <c r="I226" s="198"/>
      <c r="J226" s="199">
        <f>ROUND(I226*H226,2)</f>
        <v>0</v>
      </c>
      <c r="K226" s="195" t="s">
        <v>231</v>
      </c>
      <c r="L226" s="40"/>
      <c r="M226" s="200" t="s">
        <v>1</v>
      </c>
      <c r="N226" s="201" t="s">
        <v>42</v>
      </c>
      <c r="O226" s="72"/>
      <c r="P226" s="202">
        <f>O226*H226</f>
        <v>0</v>
      </c>
      <c r="Q226" s="202">
        <v>0.0369</v>
      </c>
      <c r="R226" s="202">
        <f>Q226*H226</f>
        <v>2.70108</v>
      </c>
      <c r="S226" s="202">
        <v>0</v>
      </c>
      <c r="T226" s="203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4" t="s">
        <v>222</v>
      </c>
      <c r="AT226" s="204" t="s">
        <v>217</v>
      </c>
      <c r="AU226" s="204" t="s">
        <v>86</v>
      </c>
      <c r="AY226" s="18" t="s">
        <v>215</v>
      </c>
      <c r="BE226" s="205">
        <f>IF(N226="základní",J226,0)</f>
        <v>0</v>
      </c>
      <c r="BF226" s="205">
        <f>IF(N226="snížená",J226,0)</f>
        <v>0</v>
      </c>
      <c r="BG226" s="205">
        <f>IF(N226="zákl. přenesená",J226,0)</f>
        <v>0</v>
      </c>
      <c r="BH226" s="205">
        <f>IF(N226="sníž. přenesená",J226,0)</f>
        <v>0</v>
      </c>
      <c r="BI226" s="205">
        <f>IF(N226="nulová",J226,0)</f>
        <v>0</v>
      </c>
      <c r="BJ226" s="18" t="s">
        <v>84</v>
      </c>
      <c r="BK226" s="205">
        <f>ROUND(I226*H226,2)</f>
        <v>0</v>
      </c>
      <c r="BL226" s="18" t="s">
        <v>222</v>
      </c>
      <c r="BM226" s="204" t="s">
        <v>355</v>
      </c>
    </row>
    <row r="227" spans="2:51" s="13" customFormat="1" ht="11.25">
      <c r="B227" s="206"/>
      <c r="C227" s="207"/>
      <c r="D227" s="208" t="s">
        <v>224</v>
      </c>
      <c r="E227" s="209" t="s">
        <v>1</v>
      </c>
      <c r="F227" s="210" t="s">
        <v>1561</v>
      </c>
      <c r="G227" s="207"/>
      <c r="H227" s="209" t="s">
        <v>1</v>
      </c>
      <c r="I227" s="211"/>
      <c r="J227" s="207"/>
      <c r="K227" s="207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224</v>
      </c>
      <c r="AU227" s="216" t="s">
        <v>86</v>
      </c>
      <c r="AV227" s="13" t="s">
        <v>84</v>
      </c>
      <c r="AW227" s="13" t="s">
        <v>32</v>
      </c>
      <c r="AX227" s="13" t="s">
        <v>77</v>
      </c>
      <c r="AY227" s="216" t="s">
        <v>215</v>
      </c>
    </row>
    <row r="228" spans="2:51" s="14" customFormat="1" ht="11.25">
      <c r="B228" s="217"/>
      <c r="C228" s="218"/>
      <c r="D228" s="208" t="s">
        <v>224</v>
      </c>
      <c r="E228" s="219" t="s">
        <v>1</v>
      </c>
      <c r="F228" s="220" t="s">
        <v>498</v>
      </c>
      <c r="G228" s="218"/>
      <c r="H228" s="221">
        <v>37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224</v>
      </c>
      <c r="AU228" s="227" t="s">
        <v>86</v>
      </c>
      <c r="AV228" s="14" t="s">
        <v>86</v>
      </c>
      <c r="AW228" s="14" t="s">
        <v>32</v>
      </c>
      <c r="AX228" s="14" t="s">
        <v>77</v>
      </c>
      <c r="AY228" s="227" t="s">
        <v>215</v>
      </c>
    </row>
    <row r="229" spans="2:51" s="14" customFormat="1" ht="11.25">
      <c r="B229" s="217"/>
      <c r="C229" s="218"/>
      <c r="D229" s="208" t="s">
        <v>224</v>
      </c>
      <c r="E229" s="219" t="s">
        <v>1473</v>
      </c>
      <c r="F229" s="220" t="s">
        <v>372</v>
      </c>
      <c r="G229" s="218"/>
      <c r="H229" s="221">
        <v>24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224</v>
      </c>
      <c r="AU229" s="227" t="s">
        <v>86</v>
      </c>
      <c r="AV229" s="14" t="s">
        <v>86</v>
      </c>
      <c r="AW229" s="14" t="s">
        <v>32</v>
      </c>
      <c r="AX229" s="14" t="s">
        <v>77</v>
      </c>
      <c r="AY229" s="227" t="s">
        <v>215</v>
      </c>
    </row>
    <row r="230" spans="2:51" s="15" customFormat="1" ht="11.25">
      <c r="B230" s="228"/>
      <c r="C230" s="229"/>
      <c r="D230" s="208" t="s">
        <v>224</v>
      </c>
      <c r="E230" s="230" t="s">
        <v>146</v>
      </c>
      <c r="F230" s="231" t="s">
        <v>227</v>
      </c>
      <c r="G230" s="229"/>
      <c r="H230" s="232">
        <v>61</v>
      </c>
      <c r="I230" s="233"/>
      <c r="J230" s="229"/>
      <c r="K230" s="229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224</v>
      </c>
      <c r="AU230" s="238" t="s">
        <v>86</v>
      </c>
      <c r="AV230" s="15" t="s">
        <v>222</v>
      </c>
      <c r="AW230" s="15" t="s">
        <v>32</v>
      </c>
      <c r="AX230" s="15" t="s">
        <v>77</v>
      </c>
      <c r="AY230" s="238" t="s">
        <v>215</v>
      </c>
    </row>
    <row r="231" spans="2:51" s="14" customFormat="1" ht="11.25">
      <c r="B231" s="217"/>
      <c r="C231" s="218"/>
      <c r="D231" s="208" t="s">
        <v>224</v>
      </c>
      <c r="E231" s="219" t="s">
        <v>1</v>
      </c>
      <c r="F231" s="220" t="s">
        <v>361</v>
      </c>
      <c r="G231" s="218"/>
      <c r="H231" s="221">
        <v>73.2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224</v>
      </c>
      <c r="AU231" s="227" t="s">
        <v>86</v>
      </c>
      <c r="AV231" s="14" t="s">
        <v>86</v>
      </c>
      <c r="AW231" s="14" t="s">
        <v>32</v>
      </c>
      <c r="AX231" s="14" t="s">
        <v>77</v>
      </c>
      <c r="AY231" s="227" t="s">
        <v>215</v>
      </c>
    </row>
    <row r="232" spans="2:51" s="15" customFormat="1" ht="11.25">
      <c r="B232" s="228"/>
      <c r="C232" s="229"/>
      <c r="D232" s="208" t="s">
        <v>224</v>
      </c>
      <c r="E232" s="230" t="s">
        <v>149</v>
      </c>
      <c r="F232" s="231" t="s">
        <v>227</v>
      </c>
      <c r="G232" s="229"/>
      <c r="H232" s="232">
        <v>73.2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224</v>
      </c>
      <c r="AU232" s="238" t="s">
        <v>86</v>
      </c>
      <c r="AV232" s="15" t="s">
        <v>222</v>
      </c>
      <c r="AW232" s="15" t="s">
        <v>32</v>
      </c>
      <c r="AX232" s="15" t="s">
        <v>84</v>
      </c>
      <c r="AY232" s="238" t="s">
        <v>215</v>
      </c>
    </row>
    <row r="233" spans="1:65" s="2" customFormat="1" ht="33" customHeight="1">
      <c r="A233" s="35"/>
      <c r="B233" s="36"/>
      <c r="C233" s="193" t="s">
        <v>439</v>
      </c>
      <c r="D233" s="193" t="s">
        <v>217</v>
      </c>
      <c r="E233" s="194" t="s">
        <v>1562</v>
      </c>
      <c r="F233" s="195" t="s">
        <v>1563</v>
      </c>
      <c r="G233" s="196" t="s">
        <v>220</v>
      </c>
      <c r="H233" s="197">
        <v>4.4</v>
      </c>
      <c r="I233" s="198"/>
      <c r="J233" s="199">
        <f>ROUND(I233*H233,2)</f>
        <v>0</v>
      </c>
      <c r="K233" s="195" t="s">
        <v>221</v>
      </c>
      <c r="L233" s="40"/>
      <c r="M233" s="200" t="s">
        <v>1</v>
      </c>
      <c r="N233" s="201" t="s">
        <v>42</v>
      </c>
      <c r="O233" s="72"/>
      <c r="P233" s="202">
        <f>O233*H233</f>
        <v>0</v>
      </c>
      <c r="Q233" s="202">
        <v>0.05381</v>
      </c>
      <c r="R233" s="202">
        <f>Q233*H233</f>
        <v>0.236764</v>
      </c>
      <c r="S233" s="202">
        <v>0</v>
      </c>
      <c r="T233" s="20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4" t="s">
        <v>222</v>
      </c>
      <c r="AT233" s="204" t="s">
        <v>217</v>
      </c>
      <c r="AU233" s="204" t="s">
        <v>86</v>
      </c>
      <c r="AY233" s="18" t="s">
        <v>215</v>
      </c>
      <c r="BE233" s="205">
        <f>IF(N233="základní",J233,0)</f>
        <v>0</v>
      </c>
      <c r="BF233" s="205">
        <f>IF(N233="snížená",J233,0)</f>
        <v>0</v>
      </c>
      <c r="BG233" s="205">
        <f>IF(N233="zákl. přenesená",J233,0)</f>
        <v>0</v>
      </c>
      <c r="BH233" s="205">
        <f>IF(N233="sníž. přenesená",J233,0)</f>
        <v>0</v>
      </c>
      <c r="BI233" s="205">
        <f>IF(N233="nulová",J233,0)</f>
        <v>0</v>
      </c>
      <c r="BJ233" s="18" t="s">
        <v>84</v>
      </c>
      <c r="BK233" s="205">
        <f>ROUND(I233*H233,2)</f>
        <v>0</v>
      </c>
      <c r="BL233" s="18" t="s">
        <v>222</v>
      </c>
      <c r="BM233" s="204" t="s">
        <v>1564</v>
      </c>
    </row>
    <row r="234" spans="2:51" s="14" customFormat="1" ht="11.25">
      <c r="B234" s="217"/>
      <c r="C234" s="218"/>
      <c r="D234" s="208" t="s">
        <v>224</v>
      </c>
      <c r="E234" s="219" t="s">
        <v>1</v>
      </c>
      <c r="F234" s="220" t="s">
        <v>1565</v>
      </c>
      <c r="G234" s="218"/>
      <c r="H234" s="221">
        <v>4.4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224</v>
      </c>
      <c r="AU234" s="227" t="s">
        <v>86</v>
      </c>
      <c r="AV234" s="14" t="s">
        <v>86</v>
      </c>
      <c r="AW234" s="14" t="s">
        <v>32</v>
      </c>
      <c r="AX234" s="14" t="s">
        <v>84</v>
      </c>
      <c r="AY234" s="227" t="s">
        <v>215</v>
      </c>
    </row>
    <row r="235" spans="1:65" s="2" customFormat="1" ht="24.2" customHeight="1">
      <c r="A235" s="35"/>
      <c r="B235" s="36"/>
      <c r="C235" s="193" t="s">
        <v>468</v>
      </c>
      <c r="D235" s="193" t="s">
        <v>217</v>
      </c>
      <c r="E235" s="194" t="s">
        <v>363</v>
      </c>
      <c r="F235" s="195" t="s">
        <v>364</v>
      </c>
      <c r="G235" s="196" t="s">
        <v>365</v>
      </c>
      <c r="H235" s="197">
        <v>152.436</v>
      </c>
      <c r="I235" s="198"/>
      <c r="J235" s="199">
        <f>ROUND(I235*H235,2)</f>
        <v>0</v>
      </c>
      <c r="K235" s="195" t="s">
        <v>231</v>
      </c>
      <c r="L235" s="40"/>
      <c r="M235" s="200" t="s">
        <v>1</v>
      </c>
      <c r="N235" s="201" t="s">
        <v>42</v>
      </c>
      <c r="O235" s="72"/>
      <c r="P235" s="202">
        <f>O235*H235</f>
        <v>0</v>
      </c>
      <c r="Q235" s="202">
        <v>0</v>
      </c>
      <c r="R235" s="202">
        <f>Q235*H235</f>
        <v>0</v>
      </c>
      <c r="S235" s="202">
        <v>0</v>
      </c>
      <c r="T235" s="203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4" t="s">
        <v>222</v>
      </c>
      <c r="AT235" s="204" t="s">
        <v>217</v>
      </c>
      <c r="AU235" s="204" t="s">
        <v>86</v>
      </c>
      <c r="AY235" s="18" t="s">
        <v>215</v>
      </c>
      <c r="BE235" s="205">
        <f>IF(N235="základní",J235,0)</f>
        <v>0</v>
      </c>
      <c r="BF235" s="205">
        <f>IF(N235="snížená",J235,0)</f>
        <v>0</v>
      </c>
      <c r="BG235" s="205">
        <f>IF(N235="zákl. přenesená",J235,0)</f>
        <v>0</v>
      </c>
      <c r="BH235" s="205">
        <f>IF(N235="sníž. přenesená",J235,0)</f>
        <v>0</v>
      </c>
      <c r="BI235" s="205">
        <f>IF(N235="nulová",J235,0)</f>
        <v>0</v>
      </c>
      <c r="BJ235" s="18" t="s">
        <v>84</v>
      </c>
      <c r="BK235" s="205">
        <f>ROUND(I235*H235,2)</f>
        <v>0</v>
      </c>
      <c r="BL235" s="18" t="s">
        <v>222</v>
      </c>
      <c r="BM235" s="204" t="s">
        <v>366</v>
      </c>
    </row>
    <row r="236" spans="2:51" s="14" customFormat="1" ht="11.25">
      <c r="B236" s="217"/>
      <c r="C236" s="218"/>
      <c r="D236" s="208" t="s">
        <v>224</v>
      </c>
      <c r="E236" s="219" t="s">
        <v>1</v>
      </c>
      <c r="F236" s="220" t="s">
        <v>367</v>
      </c>
      <c r="G236" s="218"/>
      <c r="H236" s="221">
        <v>42.636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224</v>
      </c>
      <c r="AU236" s="227" t="s">
        <v>86</v>
      </c>
      <c r="AV236" s="14" t="s">
        <v>86</v>
      </c>
      <c r="AW236" s="14" t="s">
        <v>32</v>
      </c>
      <c r="AX236" s="14" t="s">
        <v>77</v>
      </c>
      <c r="AY236" s="227" t="s">
        <v>215</v>
      </c>
    </row>
    <row r="237" spans="2:51" s="14" customFormat="1" ht="11.25">
      <c r="B237" s="217"/>
      <c r="C237" s="218"/>
      <c r="D237" s="208" t="s">
        <v>224</v>
      </c>
      <c r="E237" s="219" t="s">
        <v>1</v>
      </c>
      <c r="F237" s="220" t="s">
        <v>371</v>
      </c>
      <c r="G237" s="218"/>
      <c r="H237" s="221">
        <v>109.8</v>
      </c>
      <c r="I237" s="222"/>
      <c r="J237" s="218"/>
      <c r="K237" s="218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224</v>
      </c>
      <c r="AU237" s="227" t="s">
        <v>86</v>
      </c>
      <c r="AV237" s="14" t="s">
        <v>86</v>
      </c>
      <c r="AW237" s="14" t="s">
        <v>32</v>
      </c>
      <c r="AX237" s="14" t="s">
        <v>77</v>
      </c>
      <c r="AY237" s="227" t="s">
        <v>215</v>
      </c>
    </row>
    <row r="238" spans="2:51" s="15" customFormat="1" ht="11.25">
      <c r="B238" s="228"/>
      <c r="C238" s="229"/>
      <c r="D238" s="208" t="s">
        <v>224</v>
      </c>
      <c r="E238" s="230" t="s">
        <v>181</v>
      </c>
      <c r="F238" s="231" t="s">
        <v>227</v>
      </c>
      <c r="G238" s="229"/>
      <c r="H238" s="232">
        <v>152.436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224</v>
      </c>
      <c r="AU238" s="238" t="s">
        <v>86</v>
      </c>
      <c r="AV238" s="15" t="s">
        <v>222</v>
      </c>
      <c r="AW238" s="15" t="s">
        <v>32</v>
      </c>
      <c r="AX238" s="15" t="s">
        <v>84</v>
      </c>
      <c r="AY238" s="238" t="s">
        <v>215</v>
      </c>
    </row>
    <row r="239" spans="1:65" s="2" customFormat="1" ht="33" customHeight="1">
      <c r="A239" s="35"/>
      <c r="B239" s="36"/>
      <c r="C239" s="193" t="s">
        <v>472</v>
      </c>
      <c r="D239" s="193" t="s">
        <v>217</v>
      </c>
      <c r="E239" s="194" t="s">
        <v>373</v>
      </c>
      <c r="F239" s="195" t="s">
        <v>374</v>
      </c>
      <c r="G239" s="196" t="s">
        <v>365</v>
      </c>
      <c r="H239" s="197">
        <v>12.195</v>
      </c>
      <c r="I239" s="198"/>
      <c r="J239" s="199">
        <f>ROUND(I239*H239,2)</f>
        <v>0</v>
      </c>
      <c r="K239" s="195" t="s">
        <v>231</v>
      </c>
      <c r="L239" s="40"/>
      <c r="M239" s="200" t="s">
        <v>1</v>
      </c>
      <c r="N239" s="201" t="s">
        <v>42</v>
      </c>
      <c r="O239" s="72"/>
      <c r="P239" s="202">
        <f>O239*H239</f>
        <v>0</v>
      </c>
      <c r="Q239" s="202">
        <v>0</v>
      </c>
      <c r="R239" s="202">
        <f>Q239*H239</f>
        <v>0</v>
      </c>
      <c r="S239" s="202">
        <v>0</v>
      </c>
      <c r="T239" s="20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4" t="s">
        <v>222</v>
      </c>
      <c r="AT239" s="204" t="s">
        <v>217</v>
      </c>
      <c r="AU239" s="204" t="s">
        <v>86</v>
      </c>
      <c r="AY239" s="18" t="s">
        <v>215</v>
      </c>
      <c r="BE239" s="205">
        <f>IF(N239="základní",J239,0)</f>
        <v>0</v>
      </c>
      <c r="BF239" s="205">
        <f>IF(N239="snížená",J239,0)</f>
        <v>0</v>
      </c>
      <c r="BG239" s="205">
        <f>IF(N239="zákl. přenesená",J239,0)</f>
        <v>0</v>
      </c>
      <c r="BH239" s="205">
        <f>IF(N239="sníž. přenesená",J239,0)</f>
        <v>0</v>
      </c>
      <c r="BI239" s="205">
        <f>IF(N239="nulová",J239,0)</f>
        <v>0</v>
      </c>
      <c r="BJ239" s="18" t="s">
        <v>84</v>
      </c>
      <c r="BK239" s="205">
        <f>ROUND(I239*H239,2)</f>
        <v>0</v>
      </c>
      <c r="BL239" s="18" t="s">
        <v>222</v>
      </c>
      <c r="BM239" s="204" t="s">
        <v>375</v>
      </c>
    </row>
    <row r="240" spans="2:51" s="13" customFormat="1" ht="11.25">
      <c r="B240" s="206"/>
      <c r="C240" s="207"/>
      <c r="D240" s="208" t="s">
        <v>224</v>
      </c>
      <c r="E240" s="209" t="s">
        <v>1</v>
      </c>
      <c r="F240" s="210" t="s">
        <v>376</v>
      </c>
      <c r="G240" s="207"/>
      <c r="H240" s="209" t="s">
        <v>1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224</v>
      </c>
      <c r="AU240" s="216" t="s">
        <v>86</v>
      </c>
      <c r="AV240" s="13" t="s">
        <v>84</v>
      </c>
      <c r="AW240" s="13" t="s">
        <v>32</v>
      </c>
      <c r="AX240" s="13" t="s">
        <v>77</v>
      </c>
      <c r="AY240" s="216" t="s">
        <v>215</v>
      </c>
    </row>
    <row r="241" spans="2:51" s="14" customFormat="1" ht="11.25">
      <c r="B241" s="217"/>
      <c r="C241" s="218"/>
      <c r="D241" s="208" t="s">
        <v>224</v>
      </c>
      <c r="E241" s="219" t="s">
        <v>1</v>
      </c>
      <c r="F241" s="220" t="s">
        <v>377</v>
      </c>
      <c r="G241" s="218"/>
      <c r="H241" s="221">
        <v>12.195</v>
      </c>
      <c r="I241" s="222"/>
      <c r="J241" s="218"/>
      <c r="K241" s="218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224</v>
      </c>
      <c r="AU241" s="227" t="s">
        <v>86</v>
      </c>
      <c r="AV241" s="14" t="s">
        <v>86</v>
      </c>
      <c r="AW241" s="14" t="s">
        <v>32</v>
      </c>
      <c r="AX241" s="14" t="s">
        <v>84</v>
      </c>
      <c r="AY241" s="227" t="s">
        <v>215</v>
      </c>
    </row>
    <row r="242" spans="1:65" s="2" customFormat="1" ht="24.2" customHeight="1">
      <c r="A242" s="35"/>
      <c r="B242" s="36"/>
      <c r="C242" s="193" t="s">
        <v>477</v>
      </c>
      <c r="D242" s="193" t="s">
        <v>217</v>
      </c>
      <c r="E242" s="194" t="s">
        <v>379</v>
      </c>
      <c r="F242" s="195" t="s">
        <v>380</v>
      </c>
      <c r="G242" s="196" t="s">
        <v>365</v>
      </c>
      <c r="H242" s="197">
        <v>106.705</v>
      </c>
      <c r="I242" s="198"/>
      <c r="J242" s="199">
        <f>ROUND(I242*H242,2)</f>
        <v>0</v>
      </c>
      <c r="K242" s="195" t="s">
        <v>231</v>
      </c>
      <c r="L242" s="40"/>
      <c r="M242" s="200" t="s">
        <v>1</v>
      </c>
      <c r="N242" s="201" t="s">
        <v>42</v>
      </c>
      <c r="O242" s="72"/>
      <c r="P242" s="202">
        <f>O242*H242</f>
        <v>0</v>
      </c>
      <c r="Q242" s="202">
        <v>0</v>
      </c>
      <c r="R242" s="202">
        <f>Q242*H242</f>
        <v>0</v>
      </c>
      <c r="S242" s="202">
        <v>0</v>
      </c>
      <c r="T242" s="20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4" t="s">
        <v>222</v>
      </c>
      <c r="AT242" s="204" t="s">
        <v>217</v>
      </c>
      <c r="AU242" s="204" t="s">
        <v>86</v>
      </c>
      <c r="AY242" s="18" t="s">
        <v>215</v>
      </c>
      <c r="BE242" s="205">
        <f>IF(N242="základní",J242,0)</f>
        <v>0</v>
      </c>
      <c r="BF242" s="205">
        <f>IF(N242="snížená",J242,0)</f>
        <v>0</v>
      </c>
      <c r="BG242" s="205">
        <f>IF(N242="zákl. přenesená",J242,0)</f>
        <v>0</v>
      </c>
      <c r="BH242" s="205">
        <f>IF(N242="sníž. přenesená",J242,0)</f>
        <v>0</v>
      </c>
      <c r="BI242" s="205">
        <f>IF(N242="nulová",J242,0)</f>
        <v>0</v>
      </c>
      <c r="BJ242" s="18" t="s">
        <v>84</v>
      </c>
      <c r="BK242" s="205">
        <f>ROUND(I242*H242,2)</f>
        <v>0</v>
      </c>
      <c r="BL242" s="18" t="s">
        <v>222</v>
      </c>
      <c r="BM242" s="204" t="s">
        <v>381</v>
      </c>
    </row>
    <row r="243" spans="2:51" s="13" customFormat="1" ht="11.25">
      <c r="B243" s="206"/>
      <c r="C243" s="207"/>
      <c r="D243" s="208" t="s">
        <v>224</v>
      </c>
      <c r="E243" s="209" t="s">
        <v>1</v>
      </c>
      <c r="F243" s="210" t="s">
        <v>382</v>
      </c>
      <c r="G243" s="207"/>
      <c r="H243" s="209" t="s">
        <v>1</v>
      </c>
      <c r="I243" s="211"/>
      <c r="J243" s="207"/>
      <c r="K243" s="207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224</v>
      </c>
      <c r="AU243" s="216" t="s">
        <v>86</v>
      </c>
      <c r="AV243" s="13" t="s">
        <v>84</v>
      </c>
      <c r="AW243" s="13" t="s">
        <v>32</v>
      </c>
      <c r="AX243" s="13" t="s">
        <v>77</v>
      </c>
      <c r="AY243" s="216" t="s">
        <v>215</v>
      </c>
    </row>
    <row r="244" spans="2:51" s="14" customFormat="1" ht="11.25">
      <c r="B244" s="217"/>
      <c r="C244" s="218"/>
      <c r="D244" s="208" t="s">
        <v>224</v>
      </c>
      <c r="E244" s="219" t="s">
        <v>1</v>
      </c>
      <c r="F244" s="220" t="s">
        <v>383</v>
      </c>
      <c r="G244" s="218"/>
      <c r="H244" s="221">
        <v>106.705</v>
      </c>
      <c r="I244" s="222"/>
      <c r="J244" s="218"/>
      <c r="K244" s="218"/>
      <c r="L244" s="223"/>
      <c r="M244" s="224"/>
      <c r="N244" s="225"/>
      <c r="O244" s="225"/>
      <c r="P244" s="225"/>
      <c r="Q244" s="225"/>
      <c r="R244" s="225"/>
      <c r="S244" s="225"/>
      <c r="T244" s="226"/>
      <c r="AT244" s="227" t="s">
        <v>224</v>
      </c>
      <c r="AU244" s="227" t="s">
        <v>86</v>
      </c>
      <c r="AV244" s="14" t="s">
        <v>86</v>
      </c>
      <c r="AW244" s="14" t="s">
        <v>32</v>
      </c>
      <c r="AX244" s="14" t="s">
        <v>84</v>
      </c>
      <c r="AY244" s="227" t="s">
        <v>215</v>
      </c>
    </row>
    <row r="245" spans="1:65" s="2" customFormat="1" ht="24.2" customHeight="1">
      <c r="A245" s="35"/>
      <c r="B245" s="36"/>
      <c r="C245" s="193" t="s">
        <v>481</v>
      </c>
      <c r="D245" s="193" t="s">
        <v>217</v>
      </c>
      <c r="E245" s="194" t="s">
        <v>385</v>
      </c>
      <c r="F245" s="195" t="s">
        <v>386</v>
      </c>
      <c r="G245" s="196" t="s">
        <v>365</v>
      </c>
      <c r="H245" s="197">
        <v>33.536</v>
      </c>
      <c r="I245" s="198"/>
      <c r="J245" s="199">
        <f>ROUND(I245*H245,2)</f>
        <v>0</v>
      </c>
      <c r="K245" s="195" t="s">
        <v>231</v>
      </c>
      <c r="L245" s="40"/>
      <c r="M245" s="200" t="s">
        <v>1</v>
      </c>
      <c r="N245" s="201" t="s">
        <v>42</v>
      </c>
      <c r="O245" s="72"/>
      <c r="P245" s="202">
        <f>O245*H245</f>
        <v>0</v>
      </c>
      <c r="Q245" s="202">
        <v>0</v>
      </c>
      <c r="R245" s="202">
        <f>Q245*H245</f>
        <v>0</v>
      </c>
      <c r="S245" s="202">
        <v>0</v>
      </c>
      <c r="T245" s="203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4" t="s">
        <v>222</v>
      </c>
      <c r="AT245" s="204" t="s">
        <v>217</v>
      </c>
      <c r="AU245" s="204" t="s">
        <v>86</v>
      </c>
      <c r="AY245" s="18" t="s">
        <v>215</v>
      </c>
      <c r="BE245" s="205">
        <f>IF(N245="základní",J245,0)</f>
        <v>0</v>
      </c>
      <c r="BF245" s="205">
        <f>IF(N245="snížená",J245,0)</f>
        <v>0</v>
      </c>
      <c r="BG245" s="205">
        <f>IF(N245="zákl. přenesená",J245,0)</f>
        <v>0</v>
      </c>
      <c r="BH245" s="205">
        <f>IF(N245="sníž. přenesená",J245,0)</f>
        <v>0</v>
      </c>
      <c r="BI245" s="205">
        <f>IF(N245="nulová",J245,0)</f>
        <v>0</v>
      </c>
      <c r="BJ245" s="18" t="s">
        <v>84</v>
      </c>
      <c r="BK245" s="205">
        <f>ROUND(I245*H245,2)</f>
        <v>0</v>
      </c>
      <c r="BL245" s="18" t="s">
        <v>222</v>
      </c>
      <c r="BM245" s="204" t="s">
        <v>387</v>
      </c>
    </row>
    <row r="246" spans="2:51" s="13" customFormat="1" ht="11.25">
      <c r="B246" s="206"/>
      <c r="C246" s="207"/>
      <c r="D246" s="208" t="s">
        <v>224</v>
      </c>
      <c r="E246" s="209" t="s">
        <v>1</v>
      </c>
      <c r="F246" s="210" t="s">
        <v>388</v>
      </c>
      <c r="G246" s="207"/>
      <c r="H246" s="209" t="s">
        <v>1</v>
      </c>
      <c r="I246" s="211"/>
      <c r="J246" s="207"/>
      <c r="K246" s="207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224</v>
      </c>
      <c r="AU246" s="216" t="s">
        <v>86</v>
      </c>
      <c r="AV246" s="13" t="s">
        <v>84</v>
      </c>
      <c r="AW246" s="13" t="s">
        <v>32</v>
      </c>
      <c r="AX246" s="13" t="s">
        <v>77</v>
      </c>
      <c r="AY246" s="216" t="s">
        <v>215</v>
      </c>
    </row>
    <row r="247" spans="2:51" s="14" customFormat="1" ht="11.25">
      <c r="B247" s="217"/>
      <c r="C247" s="218"/>
      <c r="D247" s="208" t="s">
        <v>224</v>
      </c>
      <c r="E247" s="219" t="s">
        <v>1</v>
      </c>
      <c r="F247" s="220" t="s">
        <v>389</v>
      </c>
      <c r="G247" s="218"/>
      <c r="H247" s="221">
        <v>33.536</v>
      </c>
      <c r="I247" s="222"/>
      <c r="J247" s="218"/>
      <c r="K247" s="218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224</v>
      </c>
      <c r="AU247" s="227" t="s">
        <v>86</v>
      </c>
      <c r="AV247" s="14" t="s">
        <v>86</v>
      </c>
      <c r="AW247" s="14" t="s">
        <v>32</v>
      </c>
      <c r="AX247" s="14" t="s">
        <v>84</v>
      </c>
      <c r="AY247" s="227" t="s">
        <v>215</v>
      </c>
    </row>
    <row r="248" spans="1:65" s="2" customFormat="1" ht="33" customHeight="1">
      <c r="A248" s="35"/>
      <c r="B248" s="36"/>
      <c r="C248" s="193" t="s">
        <v>489</v>
      </c>
      <c r="D248" s="193" t="s">
        <v>217</v>
      </c>
      <c r="E248" s="194" t="s">
        <v>1566</v>
      </c>
      <c r="F248" s="195" t="s">
        <v>1567</v>
      </c>
      <c r="G248" s="196" t="s">
        <v>365</v>
      </c>
      <c r="H248" s="197">
        <v>12.016</v>
      </c>
      <c r="I248" s="198"/>
      <c r="J248" s="199">
        <f>ROUND(I248*H248,2)</f>
        <v>0</v>
      </c>
      <c r="K248" s="195" t="s">
        <v>231</v>
      </c>
      <c r="L248" s="40"/>
      <c r="M248" s="200" t="s">
        <v>1</v>
      </c>
      <c r="N248" s="201" t="s">
        <v>42</v>
      </c>
      <c r="O248" s="72"/>
      <c r="P248" s="202">
        <f>O248*H248</f>
        <v>0</v>
      </c>
      <c r="Q248" s="202">
        <v>0</v>
      </c>
      <c r="R248" s="202">
        <f>Q248*H248</f>
        <v>0</v>
      </c>
      <c r="S248" s="202">
        <v>0</v>
      </c>
      <c r="T248" s="20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4" t="s">
        <v>222</v>
      </c>
      <c r="AT248" s="204" t="s">
        <v>217</v>
      </c>
      <c r="AU248" s="204" t="s">
        <v>86</v>
      </c>
      <c r="AY248" s="18" t="s">
        <v>215</v>
      </c>
      <c r="BE248" s="205">
        <f>IF(N248="základní",J248,0)</f>
        <v>0</v>
      </c>
      <c r="BF248" s="205">
        <f>IF(N248="snížená",J248,0)</f>
        <v>0</v>
      </c>
      <c r="BG248" s="205">
        <f>IF(N248="zákl. přenesená",J248,0)</f>
        <v>0</v>
      </c>
      <c r="BH248" s="205">
        <f>IF(N248="sníž. přenesená",J248,0)</f>
        <v>0</v>
      </c>
      <c r="BI248" s="205">
        <f>IF(N248="nulová",J248,0)</f>
        <v>0</v>
      </c>
      <c r="BJ248" s="18" t="s">
        <v>84</v>
      </c>
      <c r="BK248" s="205">
        <f>ROUND(I248*H248,2)</f>
        <v>0</v>
      </c>
      <c r="BL248" s="18" t="s">
        <v>222</v>
      </c>
      <c r="BM248" s="204" t="s">
        <v>393</v>
      </c>
    </row>
    <row r="249" spans="2:51" s="14" customFormat="1" ht="11.25">
      <c r="B249" s="217"/>
      <c r="C249" s="218"/>
      <c r="D249" s="208" t="s">
        <v>224</v>
      </c>
      <c r="E249" s="219" t="s">
        <v>1</v>
      </c>
      <c r="F249" s="220" t="s">
        <v>1568</v>
      </c>
      <c r="G249" s="218"/>
      <c r="H249" s="221">
        <v>11.271</v>
      </c>
      <c r="I249" s="222"/>
      <c r="J249" s="218"/>
      <c r="K249" s="218"/>
      <c r="L249" s="223"/>
      <c r="M249" s="224"/>
      <c r="N249" s="225"/>
      <c r="O249" s="225"/>
      <c r="P249" s="225"/>
      <c r="Q249" s="225"/>
      <c r="R249" s="225"/>
      <c r="S249" s="225"/>
      <c r="T249" s="226"/>
      <c r="AT249" s="227" t="s">
        <v>224</v>
      </c>
      <c r="AU249" s="227" t="s">
        <v>86</v>
      </c>
      <c r="AV249" s="14" t="s">
        <v>86</v>
      </c>
      <c r="AW249" s="14" t="s">
        <v>32</v>
      </c>
      <c r="AX249" s="14" t="s">
        <v>77</v>
      </c>
      <c r="AY249" s="227" t="s">
        <v>215</v>
      </c>
    </row>
    <row r="250" spans="2:51" s="14" customFormat="1" ht="11.25">
      <c r="B250" s="217"/>
      <c r="C250" s="218"/>
      <c r="D250" s="208" t="s">
        <v>224</v>
      </c>
      <c r="E250" s="219" t="s">
        <v>1</v>
      </c>
      <c r="F250" s="220" t="s">
        <v>1569</v>
      </c>
      <c r="G250" s="218"/>
      <c r="H250" s="221">
        <v>10.678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224</v>
      </c>
      <c r="AU250" s="227" t="s">
        <v>86</v>
      </c>
      <c r="AV250" s="14" t="s">
        <v>86</v>
      </c>
      <c r="AW250" s="14" t="s">
        <v>32</v>
      </c>
      <c r="AX250" s="14" t="s">
        <v>77</v>
      </c>
      <c r="AY250" s="227" t="s">
        <v>215</v>
      </c>
    </row>
    <row r="251" spans="2:51" s="14" customFormat="1" ht="11.25">
      <c r="B251" s="217"/>
      <c r="C251" s="218"/>
      <c r="D251" s="208" t="s">
        <v>224</v>
      </c>
      <c r="E251" s="219" t="s">
        <v>1</v>
      </c>
      <c r="F251" s="220" t="s">
        <v>1570</v>
      </c>
      <c r="G251" s="218"/>
      <c r="H251" s="221">
        <v>10.173</v>
      </c>
      <c r="I251" s="222"/>
      <c r="J251" s="218"/>
      <c r="K251" s="218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224</v>
      </c>
      <c r="AU251" s="227" t="s">
        <v>86</v>
      </c>
      <c r="AV251" s="14" t="s">
        <v>86</v>
      </c>
      <c r="AW251" s="14" t="s">
        <v>32</v>
      </c>
      <c r="AX251" s="14" t="s">
        <v>77</v>
      </c>
      <c r="AY251" s="227" t="s">
        <v>215</v>
      </c>
    </row>
    <row r="252" spans="2:51" s="14" customFormat="1" ht="11.25">
      <c r="B252" s="217"/>
      <c r="C252" s="218"/>
      <c r="D252" s="208" t="s">
        <v>224</v>
      </c>
      <c r="E252" s="219" t="s">
        <v>1</v>
      </c>
      <c r="F252" s="220" t="s">
        <v>1571</v>
      </c>
      <c r="G252" s="218"/>
      <c r="H252" s="221">
        <v>11.706</v>
      </c>
      <c r="I252" s="222"/>
      <c r="J252" s="218"/>
      <c r="K252" s="218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224</v>
      </c>
      <c r="AU252" s="227" t="s">
        <v>86</v>
      </c>
      <c r="AV252" s="14" t="s">
        <v>86</v>
      </c>
      <c r="AW252" s="14" t="s">
        <v>32</v>
      </c>
      <c r="AX252" s="14" t="s">
        <v>77</v>
      </c>
      <c r="AY252" s="227" t="s">
        <v>215</v>
      </c>
    </row>
    <row r="253" spans="2:51" s="14" customFormat="1" ht="11.25">
      <c r="B253" s="217"/>
      <c r="C253" s="218"/>
      <c r="D253" s="208" t="s">
        <v>224</v>
      </c>
      <c r="E253" s="219" t="s">
        <v>1</v>
      </c>
      <c r="F253" s="220" t="s">
        <v>1572</v>
      </c>
      <c r="G253" s="218"/>
      <c r="H253" s="221">
        <v>12.108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224</v>
      </c>
      <c r="AU253" s="227" t="s">
        <v>86</v>
      </c>
      <c r="AV253" s="14" t="s">
        <v>86</v>
      </c>
      <c r="AW253" s="14" t="s">
        <v>32</v>
      </c>
      <c r="AX253" s="14" t="s">
        <v>77</v>
      </c>
      <c r="AY253" s="227" t="s">
        <v>215</v>
      </c>
    </row>
    <row r="254" spans="2:51" s="14" customFormat="1" ht="11.25">
      <c r="B254" s="217"/>
      <c r="C254" s="218"/>
      <c r="D254" s="208" t="s">
        <v>224</v>
      </c>
      <c r="E254" s="219" t="s">
        <v>1</v>
      </c>
      <c r="F254" s="220" t="s">
        <v>1573</v>
      </c>
      <c r="G254" s="218"/>
      <c r="H254" s="221">
        <v>9.607</v>
      </c>
      <c r="I254" s="222"/>
      <c r="J254" s="218"/>
      <c r="K254" s="218"/>
      <c r="L254" s="223"/>
      <c r="M254" s="224"/>
      <c r="N254" s="225"/>
      <c r="O254" s="225"/>
      <c r="P254" s="225"/>
      <c r="Q254" s="225"/>
      <c r="R254" s="225"/>
      <c r="S254" s="225"/>
      <c r="T254" s="226"/>
      <c r="AT254" s="227" t="s">
        <v>224</v>
      </c>
      <c r="AU254" s="227" t="s">
        <v>86</v>
      </c>
      <c r="AV254" s="14" t="s">
        <v>86</v>
      </c>
      <c r="AW254" s="14" t="s">
        <v>32</v>
      </c>
      <c r="AX254" s="14" t="s">
        <v>77</v>
      </c>
      <c r="AY254" s="227" t="s">
        <v>215</v>
      </c>
    </row>
    <row r="255" spans="2:51" s="14" customFormat="1" ht="11.25">
      <c r="B255" s="217"/>
      <c r="C255" s="218"/>
      <c r="D255" s="208" t="s">
        <v>224</v>
      </c>
      <c r="E255" s="219" t="s">
        <v>1</v>
      </c>
      <c r="F255" s="220" t="s">
        <v>1574</v>
      </c>
      <c r="G255" s="218"/>
      <c r="H255" s="221">
        <v>28.837</v>
      </c>
      <c r="I255" s="222"/>
      <c r="J255" s="218"/>
      <c r="K255" s="218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224</v>
      </c>
      <c r="AU255" s="227" t="s">
        <v>86</v>
      </c>
      <c r="AV255" s="14" t="s">
        <v>86</v>
      </c>
      <c r="AW255" s="14" t="s">
        <v>32</v>
      </c>
      <c r="AX255" s="14" t="s">
        <v>77</v>
      </c>
      <c r="AY255" s="227" t="s">
        <v>215</v>
      </c>
    </row>
    <row r="256" spans="2:51" s="14" customFormat="1" ht="11.25">
      <c r="B256" s="217"/>
      <c r="C256" s="218"/>
      <c r="D256" s="208" t="s">
        <v>224</v>
      </c>
      <c r="E256" s="219" t="s">
        <v>1</v>
      </c>
      <c r="F256" s="220" t="s">
        <v>1575</v>
      </c>
      <c r="G256" s="218"/>
      <c r="H256" s="221">
        <v>29.453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224</v>
      </c>
      <c r="AU256" s="227" t="s">
        <v>86</v>
      </c>
      <c r="AV256" s="14" t="s">
        <v>86</v>
      </c>
      <c r="AW256" s="14" t="s">
        <v>32</v>
      </c>
      <c r="AX256" s="14" t="s">
        <v>77</v>
      </c>
      <c r="AY256" s="227" t="s">
        <v>215</v>
      </c>
    </row>
    <row r="257" spans="2:51" s="14" customFormat="1" ht="11.25">
      <c r="B257" s="217"/>
      <c r="C257" s="218"/>
      <c r="D257" s="208" t="s">
        <v>224</v>
      </c>
      <c r="E257" s="219" t="s">
        <v>1</v>
      </c>
      <c r="F257" s="220" t="s">
        <v>1576</v>
      </c>
      <c r="G257" s="218"/>
      <c r="H257" s="221">
        <v>35.516</v>
      </c>
      <c r="I257" s="222"/>
      <c r="J257" s="218"/>
      <c r="K257" s="218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224</v>
      </c>
      <c r="AU257" s="227" t="s">
        <v>86</v>
      </c>
      <c r="AV257" s="14" t="s">
        <v>86</v>
      </c>
      <c r="AW257" s="14" t="s">
        <v>32</v>
      </c>
      <c r="AX257" s="14" t="s">
        <v>77</v>
      </c>
      <c r="AY257" s="227" t="s">
        <v>215</v>
      </c>
    </row>
    <row r="258" spans="2:51" s="14" customFormat="1" ht="11.25">
      <c r="B258" s="217"/>
      <c r="C258" s="218"/>
      <c r="D258" s="208" t="s">
        <v>224</v>
      </c>
      <c r="E258" s="219" t="s">
        <v>1</v>
      </c>
      <c r="F258" s="220" t="s">
        <v>1577</v>
      </c>
      <c r="G258" s="218"/>
      <c r="H258" s="221">
        <v>37.538</v>
      </c>
      <c r="I258" s="222"/>
      <c r="J258" s="218"/>
      <c r="K258" s="218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224</v>
      </c>
      <c r="AU258" s="227" t="s">
        <v>86</v>
      </c>
      <c r="AV258" s="14" t="s">
        <v>86</v>
      </c>
      <c r="AW258" s="14" t="s">
        <v>32</v>
      </c>
      <c r="AX258" s="14" t="s">
        <v>77</v>
      </c>
      <c r="AY258" s="227" t="s">
        <v>215</v>
      </c>
    </row>
    <row r="259" spans="2:51" s="14" customFormat="1" ht="11.25">
      <c r="B259" s="217"/>
      <c r="C259" s="218"/>
      <c r="D259" s="208" t="s">
        <v>224</v>
      </c>
      <c r="E259" s="219" t="s">
        <v>1</v>
      </c>
      <c r="F259" s="220" t="s">
        <v>1578</v>
      </c>
      <c r="G259" s="218"/>
      <c r="H259" s="221">
        <v>8.792</v>
      </c>
      <c r="I259" s="222"/>
      <c r="J259" s="218"/>
      <c r="K259" s="218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224</v>
      </c>
      <c r="AU259" s="227" t="s">
        <v>86</v>
      </c>
      <c r="AV259" s="14" t="s">
        <v>86</v>
      </c>
      <c r="AW259" s="14" t="s">
        <v>32</v>
      </c>
      <c r="AX259" s="14" t="s">
        <v>77</v>
      </c>
      <c r="AY259" s="227" t="s">
        <v>215</v>
      </c>
    </row>
    <row r="260" spans="2:51" s="14" customFormat="1" ht="11.25">
      <c r="B260" s="217"/>
      <c r="C260" s="218"/>
      <c r="D260" s="208" t="s">
        <v>224</v>
      </c>
      <c r="E260" s="219" t="s">
        <v>1</v>
      </c>
      <c r="F260" s="220" t="s">
        <v>1579</v>
      </c>
      <c r="G260" s="218"/>
      <c r="H260" s="221">
        <v>8.071</v>
      </c>
      <c r="I260" s="222"/>
      <c r="J260" s="218"/>
      <c r="K260" s="218"/>
      <c r="L260" s="223"/>
      <c r="M260" s="224"/>
      <c r="N260" s="225"/>
      <c r="O260" s="225"/>
      <c r="P260" s="225"/>
      <c r="Q260" s="225"/>
      <c r="R260" s="225"/>
      <c r="S260" s="225"/>
      <c r="T260" s="226"/>
      <c r="AT260" s="227" t="s">
        <v>224</v>
      </c>
      <c r="AU260" s="227" t="s">
        <v>86</v>
      </c>
      <c r="AV260" s="14" t="s">
        <v>86</v>
      </c>
      <c r="AW260" s="14" t="s">
        <v>32</v>
      </c>
      <c r="AX260" s="14" t="s">
        <v>77</v>
      </c>
      <c r="AY260" s="227" t="s">
        <v>215</v>
      </c>
    </row>
    <row r="261" spans="2:51" s="14" customFormat="1" ht="11.25">
      <c r="B261" s="217"/>
      <c r="C261" s="218"/>
      <c r="D261" s="208" t="s">
        <v>224</v>
      </c>
      <c r="E261" s="219" t="s">
        <v>1</v>
      </c>
      <c r="F261" s="220" t="s">
        <v>1580</v>
      </c>
      <c r="G261" s="218"/>
      <c r="H261" s="221">
        <v>10.48</v>
      </c>
      <c r="I261" s="222"/>
      <c r="J261" s="218"/>
      <c r="K261" s="218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224</v>
      </c>
      <c r="AU261" s="227" t="s">
        <v>86</v>
      </c>
      <c r="AV261" s="14" t="s">
        <v>86</v>
      </c>
      <c r="AW261" s="14" t="s">
        <v>32</v>
      </c>
      <c r="AX261" s="14" t="s">
        <v>77</v>
      </c>
      <c r="AY261" s="227" t="s">
        <v>215</v>
      </c>
    </row>
    <row r="262" spans="2:51" s="14" customFormat="1" ht="11.25">
      <c r="B262" s="217"/>
      <c r="C262" s="218"/>
      <c r="D262" s="208" t="s">
        <v>224</v>
      </c>
      <c r="E262" s="219" t="s">
        <v>1</v>
      </c>
      <c r="F262" s="220" t="s">
        <v>1581</v>
      </c>
      <c r="G262" s="218"/>
      <c r="H262" s="221">
        <v>7.944</v>
      </c>
      <c r="I262" s="222"/>
      <c r="J262" s="218"/>
      <c r="K262" s="218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224</v>
      </c>
      <c r="AU262" s="227" t="s">
        <v>86</v>
      </c>
      <c r="AV262" s="14" t="s">
        <v>86</v>
      </c>
      <c r="AW262" s="14" t="s">
        <v>32</v>
      </c>
      <c r="AX262" s="14" t="s">
        <v>77</v>
      </c>
      <c r="AY262" s="227" t="s">
        <v>215</v>
      </c>
    </row>
    <row r="263" spans="2:51" s="14" customFormat="1" ht="11.25">
      <c r="B263" s="217"/>
      <c r="C263" s="218"/>
      <c r="D263" s="208" t="s">
        <v>224</v>
      </c>
      <c r="E263" s="219" t="s">
        <v>1</v>
      </c>
      <c r="F263" s="220" t="s">
        <v>1582</v>
      </c>
      <c r="G263" s="218"/>
      <c r="H263" s="221">
        <v>10.078</v>
      </c>
      <c r="I263" s="222"/>
      <c r="J263" s="218"/>
      <c r="K263" s="218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224</v>
      </c>
      <c r="AU263" s="227" t="s">
        <v>86</v>
      </c>
      <c r="AV263" s="14" t="s">
        <v>86</v>
      </c>
      <c r="AW263" s="14" t="s">
        <v>32</v>
      </c>
      <c r="AX263" s="14" t="s">
        <v>77</v>
      </c>
      <c r="AY263" s="227" t="s">
        <v>215</v>
      </c>
    </row>
    <row r="264" spans="2:51" s="14" customFormat="1" ht="11.25">
      <c r="B264" s="217"/>
      <c r="C264" s="218"/>
      <c r="D264" s="208" t="s">
        <v>224</v>
      </c>
      <c r="E264" s="219" t="s">
        <v>1</v>
      </c>
      <c r="F264" s="220" t="s">
        <v>1583</v>
      </c>
      <c r="G264" s="218"/>
      <c r="H264" s="221">
        <v>11.946</v>
      </c>
      <c r="I264" s="222"/>
      <c r="J264" s="218"/>
      <c r="K264" s="218"/>
      <c r="L264" s="223"/>
      <c r="M264" s="224"/>
      <c r="N264" s="225"/>
      <c r="O264" s="225"/>
      <c r="P264" s="225"/>
      <c r="Q264" s="225"/>
      <c r="R264" s="225"/>
      <c r="S264" s="225"/>
      <c r="T264" s="226"/>
      <c r="AT264" s="227" t="s">
        <v>224</v>
      </c>
      <c r="AU264" s="227" t="s">
        <v>86</v>
      </c>
      <c r="AV264" s="14" t="s">
        <v>86</v>
      </c>
      <c r="AW264" s="14" t="s">
        <v>32</v>
      </c>
      <c r="AX264" s="14" t="s">
        <v>77</v>
      </c>
      <c r="AY264" s="227" t="s">
        <v>215</v>
      </c>
    </row>
    <row r="265" spans="2:51" s="14" customFormat="1" ht="11.25">
      <c r="B265" s="217"/>
      <c r="C265" s="218"/>
      <c r="D265" s="208" t="s">
        <v>224</v>
      </c>
      <c r="E265" s="219" t="s">
        <v>1</v>
      </c>
      <c r="F265" s="220" t="s">
        <v>1584</v>
      </c>
      <c r="G265" s="218"/>
      <c r="H265" s="221">
        <v>7.986</v>
      </c>
      <c r="I265" s="222"/>
      <c r="J265" s="218"/>
      <c r="K265" s="218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224</v>
      </c>
      <c r="AU265" s="227" t="s">
        <v>86</v>
      </c>
      <c r="AV265" s="14" t="s">
        <v>86</v>
      </c>
      <c r="AW265" s="14" t="s">
        <v>32</v>
      </c>
      <c r="AX265" s="14" t="s">
        <v>77</v>
      </c>
      <c r="AY265" s="227" t="s">
        <v>215</v>
      </c>
    </row>
    <row r="266" spans="2:51" s="14" customFormat="1" ht="11.25">
      <c r="B266" s="217"/>
      <c r="C266" s="218"/>
      <c r="D266" s="208" t="s">
        <v>224</v>
      </c>
      <c r="E266" s="219" t="s">
        <v>1</v>
      </c>
      <c r="F266" s="220" t="s">
        <v>1585</v>
      </c>
      <c r="G266" s="218"/>
      <c r="H266" s="221">
        <v>12.44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224</v>
      </c>
      <c r="AU266" s="227" t="s">
        <v>86</v>
      </c>
      <c r="AV266" s="14" t="s">
        <v>86</v>
      </c>
      <c r="AW266" s="14" t="s">
        <v>32</v>
      </c>
      <c r="AX266" s="14" t="s">
        <v>77</v>
      </c>
      <c r="AY266" s="227" t="s">
        <v>215</v>
      </c>
    </row>
    <row r="267" spans="2:51" s="14" customFormat="1" ht="11.25">
      <c r="B267" s="217"/>
      <c r="C267" s="218"/>
      <c r="D267" s="208" t="s">
        <v>224</v>
      </c>
      <c r="E267" s="219" t="s">
        <v>1</v>
      </c>
      <c r="F267" s="220" t="s">
        <v>1586</v>
      </c>
      <c r="G267" s="218"/>
      <c r="H267" s="221">
        <v>12.425</v>
      </c>
      <c r="I267" s="222"/>
      <c r="J267" s="218"/>
      <c r="K267" s="218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224</v>
      </c>
      <c r="AU267" s="227" t="s">
        <v>86</v>
      </c>
      <c r="AV267" s="14" t="s">
        <v>86</v>
      </c>
      <c r="AW267" s="14" t="s">
        <v>32</v>
      </c>
      <c r="AX267" s="14" t="s">
        <v>77</v>
      </c>
      <c r="AY267" s="227" t="s">
        <v>215</v>
      </c>
    </row>
    <row r="268" spans="2:51" s="14" customFormat="1" ht="11.25">
      <c r="B268" s="217"/>
      <c r="C268" s="218"/>
      <c r="D268" s="208" t="s">
        <v>224</v>
      </c>
      <c r="E268" s="219" t="s">
        <v>1</v>
      </c>
      <c r="F268" s="220" t="s">
        <v>1587</v>
      </c>
      <c r="G268" s="218"/>
      <c r="H268" s="221">
        <v>11.689</v>
      </c>
      <c r="I268" s="222"/>
      <c r="J268" s="218"/>
      <c r="K268" s="218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224</v>
      </c>
      <c r="AU268" s="227" t="s">
        <v>86</v>
      </c>
      <c r="AV268" s="14" t="s">
        <v>86</v>
      </c>
      <c r="AW268" s="14" t="s">
        <v>32</v>
      </c>
      <c r="AX268" s="14" t="s">
        <v>77</v>
      </c>
      <c r="AY268" s="227" t="s">
        <v>215</v>
      </c>
    </row>
    <row r="269" spans="2:51" s="14" customFormat="1" ht="11.25">
      <c r="B269" s="217"/>
      <c r="C269" s="218"/>
      <c r="D269" s="208" t="s">
        <v>224</v>
      </c>
      <c r="E269" s="219" t="s">
        <v>1</v>
      </c>
      <c r="F269" s="220" t="s">
        <v>1588</v>
      </c>
      <c r="G269" s="218"/>
      <c r="H269" s="221">
        <v>11.348</v>
      </c>
      <c r="I269" s="222"/>
      <c r="J269" s="218"/>
      <c r="K269" s="218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224</v>
      </c>
      <c r="AU269" s="227" t="s">
        <v>86</v>
      </c>
      <c r="AV269" s="14" t="s">
        <v>86</v>
      </c>
      <c r="AW269" s="14" t="s">
        <v>32</v>
      </c>
      <c r="AX269" s="14" t="s">
        <v>77</v>
      </c>
      <c r="AY269" s="227" t="s">
        <v>215</v>
      </c>
    </row>
    <row r="270" spans="2:51" s="14" customFormat="1" ht="11.25">
      <c r="B270" s="217"/>
      <c r="C270" s="218"/>
      <c r="D270" s="208" t="s">
        <v>224</v>
      </c>
      <c r="E270" s="219" t="s">
        <v>1</v>
      </c>
      <c r="F270" s="220" t="s">
        <v>1589</v>
      </c>
      <c r="G270" s="218"/>
      <c r="H270" s="221">
        <v>8.613</v>
      </c>
      <c r="I270" s="222"/>
      <c r="J270" s="218"/>
      <c r="K270" s="218"/>
      <c r="L270" s="223"/>
      <c r="M270" s="224"/>
      <c r="N270" s="225"/>
      <c r="O270" s="225"/>
      <c r="P270" s="225"/>
      <c r="Q270" s="225"/>
      <c r="R270" s="225"/>
      <c r="S270" s="225"/>
      <c r="T270" s="226"/>
      <c r="AT270" s="227" t="s">
        <v>224</v>
      </c>
      <c r="AU270" s="227" t="s">
        <v>86</v>
      </c>
      <c r="AV270" s="14" t="s">
        <v>86</v>
      </c>
      <c r="AW270" s="14" t="s">
        <v>32</v>
      </c>
      <c r="AX270" s="14" t="s">
        <v>77</v>
      </c>
      <c r="AY270" s="227" t="s">
        <v>215</v>
      </c>
    </row>
    <row r="271" spans="2:51" s="14" customFormat="1" ht="11.25">
      <c r="B271" s="217"/>
      <c r="C271" s="218"/>
      <c r="D271" s="208" t="s">
        <v>224</v>
      </c>
      <c r="E271" s="219" t="s">
        <v>1</v>
      </c>
      <c r="F271" s="220" t="s">
        <v>1590</v>
      </c>
      <c r="G271" s="218"/>
      <c r="H271" s="221">
        <v>6.996</v>
      </c>
      <c r="I271" s="222"/>
      <c r="J271" s="218"/>
      <c r="K271" s="218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224</v>
      </c>
      <c r="AU271" s="227" t="s">
        <v>86</v>
      </c>
      <c r="AV271" s="14" t="s">
        <v>86</v>
      </c>
      <c r="AW271" s="14" t="s">
        <v>32</v>
      </c>
      <c r="AX271" s="14" t="s">
        <v>77</v>
      </c>
      <c r="AY271" s="227" t="s">
        <v>215</v>
      </c>
    </row>
    <row r="272" spans="2:51" s="14" customFormat="1" ht="11.25">
      <c r="B272" s="217"/>
      <c r="C272" s="218"/>
      <c r="D272" s="208" t="s">
        <v>224</v>
      </c>
      <c r="E272" s="219" t="s">
        <v>1</v>
      </c>
      <c r="F272" s="220" t="s">
        <v>1591</v>
      </c>
      <c r="G272" s="218"/>
      <c r="H272" s="221">
        <v>6.914</v>
      </c>
      <c r="I272" s="222"/>
      <c r="J272" s="218"/>
      <c r="K272" s="218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224</v>
      </c>
      <c r="AU272" s="227" t="s">
        <v>86</v>
      </c>
      <c r="AV272" s="14" t="s">
        <v>86</v>
      </c>
      <c r="AW272" s="14" t="s">
        <v>32</v>
      </c>
      <c r="AX272" s="14" t="s">
        <v>77</v>
      </c>
      <c r="AY272" s="227" t="s">
        <v>215</v>
      </c>
    </row>
    <row r="273" spans="2:51" s="14" customFormat="1" ht="11.25">
      <c r="B273" s="217"/>
      <c r="C273" s="218"/>
      <c r="D273" s="208" t="s">
        <v>224</v>
      </c>
      <c r="E273" s="219" t="s">
        <v>1</v>
      </c>
      <c r="F273" s="220" t="s">
        <v>1592</v>
      </c>
      <c r="G273" s="218"/>
      <c r="H273" s="221">
        <v>16.594</v>
      </c>
      <c r="I273" s="222"/>
      <c r="J273" s="218"/>
      <c r="K273" s="218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224</v>
      </c>
      <c r="AU273" s="227" t="s">
        <v>86</v>
      </c>
      <c r="AV273" s="14" t="s">
        <v>86</v>
      </c>
      <c r="AW273" s="14" t="s">
        <v>32</v>
      </c>
      <c r="AX273" s="14" t="s">
        <v>77</v>
      </c>
      <c r="AY273" s="227" t="s">
        <v>215</v>
      </c>
    </row>
    <row r="274" spans="2:51" s="14" customFormat="1" ht="11.25">
      <c r="B274" s="217"/>
      <c r="C274" s="218"/>
      <c r="D274" s="208" t="s">
        <v>224</v>
      </c>
      <c r="E274" s="219" t="s">
        <v>1</v>
      </c>
      <c r="F274" s="220" t="s">
        <v>1593</v>
      </c>
      <c r="G274" s="218"/>
      <c r="H274" s="221">
        <v>12.355</v>
      </c>
      <c r="I274" s="222"/>
      <c r="J274" s="218"/>
      <c r="K274" s="218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224</v>
      </c>
      <c r="AU274" s="227" t="s">
        <v>86</v>
      </c>
      <c r="AV274" s="14" t="s">
        <v>86</v>
      </c>
      <c r="AW274" s="14" t="s">
        <v>32</v>
      </c>
      <c r="AX274" s="14" t="s">
        <v>77</v>
      </c>
      <c r="AY274" s="227" t="s">
        <v>215</v>
      </c>
    </row>
    <row r="275" spans="2:51" s="13" customFormat="1" ht="11.25">
      <c r="B275" s="206"/>
      <c r="C275" s="207"/>
      <c r="D275" s="208" t="s">
        <v>224</v>
      </c>
      <c r="E275" s="209" t="s">
        <v>1</v>
      </c>
      <c r="F275" s="210" t="s">
        <v>1594</v>
      </c>
      <c r="G275" s="207"/>
      <c r="H275" s="209" t="s">
        <v>1</v>
      </c>
      <c r="I275" s="211"/>
      <c r="J275" s="207"/>
      <c r="K275" s="207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224</v>
      </c>
      <c r="AU275" s="216" t="s">
        <v>86</v>
      </c>
      <c r="AV275" s="13" t="s">
        <v>84</v>
      </c>
      <c r="AW275" s="13" t="s">
        <v>32</v>
      </c>
      <c r="AX275" s="13" t="s">
        <v>77</v>
      </c>
      <c r="AY275" s="216" t="s">
        <v>215</v>
      </c>
    </row>
    <row r="276" spans="2:51" s="14" customFormat="1" ht="11.25">
      <c r="B276" s="217"/>
      <c r="C276" s="218"/>
      <c r="D276" s="208" t="s">
        <v>224</v>
      </c>
      <c r="E276" s="219" t="s">
        <v>1</v>
      </c>
      <c r="F276" s="220" t="s">
        <v>1595</v>
      </c>
      <c r="G276" s="218"/>
      <c r="H276" s="221">
        <v>-11.336</v>
      </c>
      <c r="I276" s="222"/>
      <c r="J276" s="218"/>
      <c r="K276" s="218"/>
      <c r="L276" s="223"/>
      <c r="M276" s="224"/>
      <c r="N276" s="225"/>
      <c r="O276" s="225"/>
      <c r="P276" s="225"/>
      <c r="Q276" s="225"/>
      <c r="R276" s="225"/>
      <c r="S276" s="225"/>
      <c r="T276" s="226"/>
      <c r="AT276" s="227" t="s">
        <v>224</v>
      </c>
      <c r="AU276" s="227" t="s">
        <v>86</v>
      </c>
      <c r="AV276" s="14" t="s">
        <v>86</v>
      </c>
      <c r="AW276" s="14" t="s">
        <v>32</v>
      </c>
      <c r="AX276" s="14" t="s">
        <v>77</v>
      </c>
      <c r="AY276" s="227" t="s">
        <v>215</v>
      </c>
    </row>
    <row r="277" spans="2:51" s="14" customFormat="1" ht="11.25">
      <c r="B277" s="217"/>
      <c r="C277" s="218"/>
      <c r="D277" s="208" t="s">
        <v>224</v>
      </c>
      <c r="E277" s="219" t="s">
        <v>1</v>
      </c>
      <c r="F277" s="220" t="s">
        <v>1596</v>
      </c>
      <c r="G277" s="218"/>
      <c r="H277" s="221">
        <v>-0.618</v>
      </c>
      <c r="I277" s="222"/>
      <c r="J277" s="218"/>
      <c r="K277" s="218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224</v>
      </c>
      <c r="AU277" s="227" t="s">
        <v>86</v>
      </c>
      <c r="AV277" s="14" t="s">
        <v>86</v>
      </c>
      <c r="AW277" s="14" t="s">
        <v>32</v>
      </c>
      <c r="AX277" s="14" t="s">
        <v>77</v>
      </c>
      <c r="AY277" s="227" t="s">
        <v>215</v>
      </c>
    </row>
    <row r="278" spans="2:51" s="14" customFormat="1" ht="11.25">
      <c r="B278" s="217"/>
      <c r="C278" s="218"/>
      <c r="D278" s="208" t="s">
        <v>224</v>
      </c>
      <c r="E278" s="219" t="s">
        <v>1</v>
      </c>
      <c r="F278" s="220" t="s">
        <v>1597</v>
      </c>
      <c r="G278" s="218"/>
      <c r="H278" s="221">
        <v>-0.024</v>
      </c>
      <c r="I278" s="222"/>
      <c r="J278" s="218"/>
      <c r="K278" s="218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224</v>
      </c>
      <c r="AU278" s="227" t="s">
        <v>86</v>
      </c>
      <c r="AV278" s="14" t="s">
        <v>86</v>
      </c>
      <c r="AW278" s="14" t="s">
        <v>32</v>
      </c>
      <c r="AX278" s="14" t="s">
        <v>77</v>
      </c>
      <c r="AY278" s="227" t="s">
        <v>215</v>
      </c>
    </row>
    <row r="279" spans="2:51" s="14" customFormat="1" ht="11.25">
      <c r="B279" s="217"/>
      <c r="C279" s="218"/>
      <c r="D279" s="208" t="s">
        <v>224</v>
      </c>
      <c r="E279" s="219" t="s">
        <v>1</v>
      </c>
      <c r="F279" s="220" t="s">
        <v>1598</v>
      </c>
      <c r="G279" s="218"/>
      <c r="H279" s="221">
        <v>-3.894</v>
      </c>
      <c r="I279" s="222"/>
      <c r="J279" s="218"/>
      <c r="K279" s="218"/>
      <c r="L279" s="223"/>
      <c r="M279" s="224"/>
      <c r="N279" s="225"/>
      <c r="O279" s="225"/>
      <c r="P279" s="225"/>
      <c r="Q279" s="225"/>
      <c r="R279" s="225"/>
      <c r="S279" s="225"/>
      <c r="T279" s="226"/>
      <c r="AT279" s="227" t="s">
        <v>224</v>
      </c>
      <c r="AU279" s="227" t="s">
        <v>86</v>
      </c>
      <c r="AV279" s="14" t="s">
        <v>86</v>
      </c>
      <c r="AW279" s="14" t="s">
        <v>32</v>
      </c>
      <c r="AX279" s="14" t="s">
        <v>77</v>
      </c>
      <c r="AY279" s="227" t="s">
        <v>215</v>
      </c>
    </row>
    <row r="280" spans="2:51" s="16" customFormat="1" ht="11.25">
      <c r="B280" s="239"/>
      <c r="C280" s="240"/>
      <c r="D280" s="208" t="s">
        <v>224</v>
      </c>
      <c r="E280" s="241" t="s">
        <v>179</v>
      </c>
      <c r="F280" s="242" t="s">
        <v>302</v>
      </c>
      <c r="G280" s="240"/>
      <c r="H280" s="243">
        <v>345.686</v>
      </c>
      <c r="I280" s="244"/>
      <c r="J280" s="240"/>
      <c r="K280" s="240"/>
      <c r="L280" s="245"/>
      <c r="M280" s="246"/>
      <c r="N280" s="247"/>
      <c r="O280" s="247"/>
      <c r="P280" s="247"/>
      <c r="Q280" s="247"/>
      <c r="R280" s="247"/>
      <c r="S280" s="247"/>
      <c r="T280" s="248"/>
      <c r="AT280" s="249" t="s">
        <v>224</v>
      </c>
      <c r="AU280" s="249" t="s">
        <v>86</v>
      </c>
      <c r="AV280" s="16" t="s">
        <v>95</v>
      </c>
      <c r="AW280" s="16" t="s">
        <v>32</v>
      </c>
      <c r="AX280" s="16" t="s">
        <v>77</v>
      </c>
      <c r="AY280" s="249" t="s">
        <v>215</v>
      </c>
    </row>
    <row r="281" spans="2:51" s="13" customFormat="1" ht="11.25">
      <c r="B281" s="206"/>
      <c r="C281" s="207"/>
      <c r="D281" s="208" t="s">
        <v>224</v>
      </c>
      <c r="E281" s="209" t="s">
        <v>1</v>
      </c>
      <c r="F281" s="210" t="s">
        <v>1599</v>
      </c>
      <c r="G281" s="207"/>
      <c r="H281" s="209" t="s">
        <v>1</v>
      </c>
      <c r="I281" s="211"/>
      <c r="J281" s="207"/>
      <c r="K281" s="207"/>
      <c r="L281" s="212"/>
      <c r="M281" s="213"/>
      <c r="N281" s="214"/>
      <c r="O281" s="214"/>
      <c r="P281" s="214"/>
      <c r="Q281" s="214"/>
      <c r="R281" s="214"/>
      <c r="S281" s="214"/>
      <c r="T281" s="215"/>
      <c r="AT281" s="216" t="s">
        <v>224</v>
      </c>
      <c r="AU281" s="216" t="s">
        <v>86</v>
      </c>
      <c r="AV281" s="13" t="s">
        <v>84</v>
      </c>
      <c r="AW281" s="13" t="s">
        <v>32</v>
      </c>
      <c r="AX281" s="13" t="s">
        <v>77</v>
      </c>
      <c r="AY281" s="216" t="s">
        <v>215</v>
      </c>
    </row>
    <row r="282" spans="2:51" s="14" customFormat="1" ht="11.25">
      <c r="B282" s="217"/>
      <c r="C282" s="218"/>
      <c r="D282" s="208" t="s">
        <v>224</v>
      </c>
      <c r="E282" s="219" t="s">
        <v>1</v>
      </c>
      <c r="F282" s="220" t="s">
        <v>1600</v>
      </c>
      <c r="G282" s="218"/>
      <c r="H282" s="221">
        <v>-24.43</v>
      </c>
      <c r="I282" s="222"/>
      <c r="J282" s="218"/>
      <c r="K282" s="218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224</v>
      </c>
      <c r="AU282" s="227" t="s">
        <v>86</v>
      </c>
      <c r="AV282" s="14" t="s">
        <v>86</v>
      </c>
      <c r="AW282" s="14" t="s">
        <v>32</v>
      </c>
      <c r="AX282" s="14" t="s">
        <v>77</v>
      </c>
      <c r="AY282" s="227" t="s">
        <v>215</v>
      </c>
    </row>
    <row r="283" spans="2:51" s="14" customFormat="1" ht="11.25">
      <c r="B283" s="217"/>
      <c r="C283" s="218"/>
      <c r="D283" s="208" t="s">
        <v>224</v>
      </c>
      <c r="E283" s="219" t="s">
        <v>1</v>
      </c>
      <c r="F283" s="220" t="s">
        <v>1601</v>
      </c>
      <c r="G283" s="218"/>
      <c r="H283" s="221">
        <v>-18.619</v>
      </c>
      <c r="I283" s="222"/>
      <c r="J283" s="218"/>
      <c r="K283" s="218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224</v>
      </c>
      <c r="AU283" s="227" t="s">
        <v>86</v>
      </c>
      <c r="AV283" s="14" t="s">
        <v>86</v>
      </c>
      <c r="AW283" s="14" t="s">
        <v>32</v>
      </c>
      <c r="AX283" s="14" t="s">
        <v>77</v>
      </c>
      <c r="AY283" s="227" t="s">
        <v>215</v>
      </c>
    </row>
    <row r="284" spans="2:51" s="14" customFormat="1" ht="11.25">
      <c r="B284" s="217"/>
      <c r="C284" s="218"/>
      <c r="D284" s="208" t="s">
        <v>224</v>
      </c>
      <c r="E284" s="219" t="s">
        <v>1</v>
      </c>
      <c r="F284" s="220" t="s">
        <v>1602</v>
      </c>
      <c r="G284" s="218"/>
      <c r="H284" s="221">
        <v>-152.436</v>
      </c>
      <c r="I284" s="222"/>
      <c r="J284" s="218"/>
      <c r="K284" s="218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224</v>
      </c>
      <c r="AU284" s="227" t="s">
        <v>86</v>
      </c>
      <c r="AV284" s="14" t="s">
        <v>86</v>
      </c>
      <c r="AW284" s="14" t="s">
        <v>32</v>
      </c>
      <c r="AX284" s="14" t="s">
        <v>77</v>
      </c>
      <c r="AY284" s="227" t="s">
        <v>215</v>
      </c>
    </row>
    <row r="285" spans="2:51" s="15" customFormat="1" ht="11.25">
      <c r="B285" s="228"/>
      <c r="C285" s="229"/>
      <c r="D285" s="208" t="s">
        <v>224</v>
      </c>
      <c r="E285" s="230" t="s">
        <v>177</v>
      </c>
      <c r="F285" s="231" t="s">
        <v>227</v>
      </c>
      <c r="G285" s="229"/>
      <c r="H285" s="232">
        <v>150.201</v>
      </c>
      <c r="I285" s="233"/>
      <c r="J285" s="229"/>
      <c r="K285" s="229"/>
      <c r="L285" s="234"/>
      <c r="M285" s="235"/>
      <c r="N285" s="236"/>
      <c r="O285" s="236"/>
      <c r="P285" s="236"/>
      <c r="Q285" s="236"/>
      <c r="R285" s="236"/>
      <c r="S285" s="236"/>
      <c r="T285" s="237"/>
      <c r="AT285" s="238" t="s">
        <v>224</v>
      </c>
      <c r="AU285" s="238" t="s">
        <v>86</v>
      </c>
      <c r="AV285" s="15" t="s">
        <v>222</v>
      </c>
      <c r="AW285" s="15" t="s">
        <v>32</v>
      </c>
      <c r="AX285" s="15" t="s">
        <v>77</v>
      </c>
      <c r="AY285" s="238" t="s">
        <v>215</v>
      </c>
    </row>
    <row r="286" spans="2:51" s="14" customFormat="1" ht="11.25">
      <c r="B286" s="217"/>
      <c r="C286" s="218"/>
      <c r="D286" s="208" t="s">
        <v>224</v>
      </c>
      <c r="E286" s="219" t="s">
        <v>1</v>
      </c>
      <c r="F286" s="220" t="s">
        <v>428</v>
      </c>
      <c r="G286" s="218"/>
      <c r="H286" s="221">
        <v>12.016</v>
      </c>
      <c r="I286" s="222"/>
      <c r="J286" s="218"/>
      <c r="K286" s="218"/>
      <c r="L286" s="223"/>
      <c r="M286" s="224"/>
      <c r="N286" s="225"/>
      <c r="O286" s="225"/>
      <c r="P286" s="225"/>
      <c r="Q286" s="225"/>
      <c r="R286" s="225"/>
      <c r="S286" s="225"/>
      <c r="T286" s="226"/>
      <c r="AT286" s="227" t="s">
        <v>224</v>
      </c>
      <c r="AU286" s="227" t="s">
        <v>86</v>
      </c>
      <c r="AV286" s="14" t="s">
        <v>86</v>
      </c>
      <c r="AW286" s="14" t="s">
        <v>32</v>
      </c>
      <c r="AX286" s="14" t="s">
        <v>84</v>
      </c>
      <c r="AY286" s="227" t="s">
        <v>215</v>
      </c>
    </row>
    <row r="287" spans="1:65" s="2" customFormat="1" ht="33" customHeight="1">
      <c r="A287" s="35"/>
      <c r="B287" s="36"/>
      <c r="C287" s="193" t="s">
        <v>494</v>
      </c>
      <c r="D287" s="193" t="s">
        <v>217</v>
      </c>
      <c r="E287" s="194" t="s">
        <v>1603</v>
      </c>
      <c r="F287" s="195" t="s">
        <v>1604</v>
      </c>
      <c r="G287" s="196" t="s">
        <v>365</v>
      </c>
      <c r="H287" s="197">
        <v>105.141</v>
      </c>
      <c r="I287" s="198"/>
      <c r="J287" s="199">
        <f>ROUND(I287*H287,2)</f>
        <v>0</v>
      </c>
      <c r="K287" s="195" t="s">
        <v>231</v>
      </c>
      <c r="L287" s="40"/>
      <c r="M287" s="200" t="s">
        <v>1</v>
      </c>
      <c r="N287" s="201" t="s">
        <v>42</v>
      </c>
      <c r="O287" s="72"/>
      <c r="P287" s="202">
        <f>O287*H287</f>
        <v>0</v>
      </c>
      <c r="Q287" s="202">
        <v>0</v>
      </c>
      <c r="R287" s="202">
        <f>Q287*H287</f>
        <v>0</v>
      </c>
      <c r="S287" s="202">
        <v>0</v>
      </c>
      <c r="T287" s="203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04" t="s">
        <v>222</v>
      </c>
      <c r="AT287" s="204" t="s">
        <v>217</v>
      </c>
      <c r="AU287" s="204" t="s">
        <v>86</v>
      </c>
      <c r="AY287" s="18" t="s">
        <v>215</v>
      </c>
      <c r="BE287" s="205">
        <f>IF(N287="základní",J287,0)</f>
        <v>0</v>
      </c>
      <c r="BF287" s="205">
        <f>IF(N287="snížená",J287,0)</f>
        <v>0</v>
      </c>
      <c r="BG287" s="205">
        <f>IF(N287="zákl. přenesená",J287,0)</f>
        <v>0</v>
      </c>
      <c r="BH287" s="205">
        <f>IF(N287="sníž. přenesená",J287,0)</f>
        <v>0</v>
      </c>
      <c r="BI287" s="205">
        <f>IF(N287="nulová",J287,0)</f>
        <v>0</v>
      </c>
      <c r="BJ287" s="18" t="s">
        <v>84</v>
      </c>
      <c r="BK287" s="205">
        <f>ROUND(I287*H287,2)</f>
        <v>0</v>
      </c>
      <c r="BL287" s="18" t="s">
        <v>222</v>
      </c>
      <c r="BM287" s="204" t="s">
        <v>432</v>
      </c>
    </row>
    <row r="288" spans="2:51" s="14" customFormat="1" ht="11.25">
      <c r="B288" s="217"/>
      <c r="C288" s="218"/>
      <c r="D288" s="208" t="s">
        <v>224</v>
      </c>
      <c r="E288" s="219" t="s">
        <v>1</v>
      </c>
      <c r="F288" s="220" t="s">
        <v>433</v>
      </c>
      <c r="G288" s="218"/>
      <c r="H288" s="221">
        <v>105.141</v>
      </c>
      <c r="I288" s="222"/>
      <c r="J288" s="218"/>
      <c r="K288" s="218"/>
      <c r="L288" s="223"/>
      <c r="M288" s="224"/>
      <c r="N288" s="225"/>
      <c r="O288" s="225"/>
      <c r="P288" s="225"/>
      <c r="Q288" s="225"/>
      <c r="R288" s="225"/>
      <c r="S288" s="225"/>
      <c r="T288" s="226"/>
      <c r="AT288" s="227" t="s">
        <v>224</v>
      </c>
      <c r="AU288" s="227" t="s">
        <v>86</v>
      </c>
      <c r="AV288" s="14" t="s">
        <v>86</v>
      </c>
      <c r="AW288" s="14" t="s">
        <v>32</v>
      </c>
      <c r="AX288" s="14" t="s">
        <v>84</v>
      </c>
      <c r="AY288" s="227" t="s">
        <v>215</v>
      </c>
    </row>
    <row r="289" spans="1:65" s="2" customFormat="1" ht="33" customHeight="1">
      <c r="A289" s="35"/>
      <c r="B289" s="36"/>
      <c r="C289" s="193" t="s">
        <v>498</v>
      </c>
      <c r="D289" s="193" t="s">
        <v>217</v>
      </c>
      <c r="E289" s="194" t="s">
        <v>1605</v>
      </c>
      <c r="F289" s="195" t="s">
        <v>1606</v>
      </c>
      <c r="G289" s="196" t="s">
        <v>365</v>
      </c>
      <c r="H289" s="197">
        <v>33.044</v>
      </c>
      <c r="I289" s="198"/>
      <c r="J289" s="199">
        <f>ROUND(I289*H289,2)</f>
        <v>0</v>
      </c>
      <c r="K289" s="195" t="s">
        <v>231</v>
      </c>
      <c r="L289" s="40"/>
      <c r="M289" s="200" t="s">
        <v>1</v>
      </c>
      <c r="N289" s="201" t="s">
        <v>42</v>
      </c>
      <c r="O289" s="72"/>
      <c r="P289" s="202">
        <f>O289*H289</f>
        <v>0</v>
      </c>
      <c r="Q289" s="202">
        <v>0</v>
      </c>
      <c r="R289" s="202">
        <f>Q289*H289</f>
        <v>0</v>
      </c>
      <c r="S289" s="202">
        <v>0</v>
      </c>
      <c r="T289" s="203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4" t="s">
        <v>222</v>
      </c>
      <c r="AT289" s="204" t="s">
        <v>217</v>
      </c>
      <c r="AU289" s="204" t="s">
        <v>86</v>
      </c>
      <c r="AY289" s="18" t="s">
        <v>215</v>
      </c>
      <c r="BE289" s="205">
        <f>IF(N289="základní",J289,0)</f>
        <v>0</v>
      </c>
      <c r="BF289" s="205">
        <f>IF(N289="snížená",J289,0)</f>
        <v>0</v>
      </c>
      <c r="BG289" s="205">
        <f>IF(N289="zákl. přenesená",J289,0)</f>
        <v>0</v>
      </c>
      <c r="BH289" s="205">
        <f>IF(N289="sníž. přenesená",J289,0)</f>
        <v>0</v>
      </c>
      <c r="BI289" s="205">
        <f>IF(N289="nulová",J289,0)</f>
        <v>0</v>
      </c>
      <c r="BJ289" s="18" t="s">
        <v>84</v>
      </c>
      <c r="BK289" s="205">
        <f>ROUND(I289*H289,2)</f>
        <v>0</v>
      </c>
      <c r="BL289" s="18" t="s">
        <v>222</v>
      </c>
      <c r="BM289" s="204" t="s">
        <v>437</v>
      </c>
    </row>
    <row r="290" spans="2:51" s="14" customFormat="1" ht="11.25">
      <c r="B290" s="217"/>
      <c r="C290" s="218"/>
      <c r="D290" s="208" t="s">
        <v>224</v>
      </c>
      <c r="E290" s="219" t="s">
        <v>1</v>
      </c>
      <c r="F290" s="220" t="s">
        <v>438</v>
      </c>
      <c r="G290" s="218"/>
      <c r="H290" s="221">
        <v>33.044</v>
      </c>
      <c r="I290" s="222"/>
      <c r="J290" s="218"/>
      <c r="K290" s="218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224</v>
      </c>
      <c r="AU290" s="227" t="s">
        <v>86</v>
      </c>
      <c r="AV290" s="14" t="s">
        <v>86</v>
      </c>
      <c r="AW290" s="14" t="s">
        <v>32</v>
      </c>
      <c r="AX290" s="14" t="s">
        <v>84</v>
      </c>
      <c r="AY290" s="227" t="s">
        <v>215</v>
      </c>
    </row>
    <row r="291" spans="1:65" s="2" customFormat="1" ht="21.75" customHeight="1">
      <c r="A291" s="35"/>
      <c r="B291" s="36"/>
      <c r="C291" s="193" t="s">
        <v>526</v>
      </c>
      <c r="D291" s="193" t="s">
        <v>217</v>
      </c>
      <c r="E291" s="194" t="s">
        <v>1607</v>
      </c>
      <c r="F291" s="195" t="s">
        <v>1608</v>
      </c>
      <c r="G291" s="196" t="s">
        <v>230</v>
      </c>
      <c r="H291" s="197">
        <v>450.591</v>
      </c>
      <c r="I291" s="198"/>
      <c r="J291" s="199">
        <f>ROUND(I291*H291,2)</f>
        <v>0</v>
      </c>
      <c r="K291" s="195" t="s">
        <v>231</v>
      </c>
      <c r="L291" s="40"/>
      <c r="M291" s="200" t="s">
        <v>1</v>
      </c>
      <c r="N291" s="201" t="s">
        <v>42</v>
      </c>
      <c r="O291" s="72"/>
      <c r="P291" s="202">
        <f>O291*H291</f>
        <v>0</v>
      </c>
      <c r="Q291" s="202">
        <v>0.00085</v>
      </c>
      <c r="R291" s="202">
        <f>Q291*H291</f>
        <v>0.38300235</v>
      </c>
      <c r="S291" s="202">
        <v>0</v>
      </c>
      <c r="T291" s="203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4" t="s">
        <v>222</v>
      </c>
      <c r="AT291" s="204" t="s">
        <v>217</v>
      </c>
      <c r="AU291" s="204" t="s">
        <v>86</v>
      </c>
      <c r="AY291" s="18" t="s">
        <v>215</v>
      </c>
      <c r="BE291" s="205">
        <f>IF(N291="základní",J291,0)</f>
        <v>0</v>
      </c>
      <c r="BF291" s="205">
        <f>IF(N291="snížená",J291,0)</f>
        <v>0</v>
      </c>
      <c r="BG291" s="205">
        <f>IF(N291="zákl. přenesená",J291,0)</f>
        <v>0</v>
      </c>
      <c r="BH291" s="205">
        <f>IF(N291="sníž. přenesená",J291,0)</f>
        <v>0</v>
      </c>
      <c r="BI291" s="205">
        <f>IF(N291="nulová",J291,0)</f>
        <v>0</v>
      </c>
      <c r="BJ291" s="18" t="s">
        <v>84</v>
      </c>
      <c r="BK291" s="205">
        <f>ROUND(I291*H291,2)</f>
        <v>0</v>
      </c>
      <c r="BL291" s="18" t="s">
        <v>222</v>
      </c>
      <c r="BM291" s="204" t="s">
        <v>442</v>
      </c>
    </row>
    <row r="292" spans="2:51" s="14" customFormat="1" ht="11.25">
      <c r="B292" s="217"/>
      <c r="C292" s="218"/>
      <c r="D292" s="208" t="s">
        <v>224</v>
      </c>
      <c r="E292" s="219" t="s">
        <v>1</v>
      </c>
      <c r="F292" s="220" t="s">
        <v>1609</v>
      </c>
      <c r="G292" s="218"/>
      <c r="H292" s="221">
        <v>20.493</v>
      </c>
      <c r="I292" s="222"/>
      <c r="J292" s="218"/>
      <c r="K292" s="218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224</v>
      </c>
      <c r="AU292" s="227" t="s">
        <v>86</v>
      </c>
      <c r="AV292" s="14" t="s">
        <v>86</v>
      </c>
      <c r="AW292" s="14" t="s">
        <v>32</v>
      </c>
      <c r="AX292" s="14" t="s">
        <v>77</v>
      </c>
      <c r="AY292" s="227" t="s">
        <v>215</v>
      </c>
    </row>
    <row r="293" spans="2:51" s="14" customFormat="1" ht="11.25">
      <c r="B293" s="217"/>
      <c r="C293" s="218"/>
      <c r="D293" s="208" t="s">
        <v>224</v>
      </c>
      <c r="E293" s="219" t="s">
        <v>1</v>
      </c>
      <c r="F293" s="220" t="s">
        <v>1610</v>
      </c>
      <c r="G293" s="218"/>
      <c r="H293" s="221">
        <v>19.414</v>
      </c>
      <c r="I293" s="222"/>
      <c r="J293" s="218"/>
      <c r="K293" s="218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224</v>
      </c>
      <c r="AU293" s="227" t="s">
        <v>86</v>
      </c>
      <c r="AV293" s="14" t="s">
        <v>86</v>
      </c>
      <c r="AW293" s="14" t="s">
        <v>32</v>
      </c>
      <c r="AX293" s="14" t="s">
        <v>77</v>
      </c>
      <c r="AY293" s="227" t="s">
        <v>215</v>
      </c>
    </row>
    <row r="294" spans="2:51" s="14" customFormat="1" ht="11.25">
      <c r="B294" s="217"/>
      <c r="C294" s="218"/>
      <c r="D294" s="208" t="s">
        <v>224</v>
      </c>
      <c r="E294" s="219" t="s">
        <v>1</v>
      </c>
      <c r="F294" s="220" t="s">
        <v>1611</v>
      </c>
      <c r="G294" s="218"/>
      <c r="H294" s="221">
        <v>18.496</v>
      </c>
      <c r="I294" s="222"/>
      <c r="J294" s="218"/>
      <c r="K294" s="218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224</v>
      </c>
      <c r="AU294" s="227" t="s">
        <v>86</v>
      </c>
      <c r="AV294" s="14" t="s">
        <v>86</v>
      </c>
      <c r="AW294" s="14" t="s">
        <v>32</v>
      </c>
      <c r="AX294" s="14" t="s">
        <v>77</v>
      </c>
      <c r="AY294" s="227" t="s">
        <v>215</v>
      </c>
    </row>
    <row r="295" spans="2:51" s="14" customFormat="1" ht="11.25">
      <c r="B295" s="217"/>
      <c r="C295" s="218"/>
      <c r="D295" s="208" t="s">
        <v>224</v>
      </c>
      <c r="E295" s="219" t="s">
        <v>1</v>
      </c>
      <c r="F295" s="220" t="s">
        <v>1612</v>
      </c>
      <c r="G295" s="218"/>
      <c r="H295" s="221">
        <v>21.284</v>
      </c>
      <c r="I295" s="222"/>
      <c r="J295" s="218"/>
      <c r="K295" s="218"/>
      <c r="L295" s="223"/>
      <c r="M295" s="224"/>
      <c r="N295" s="225"/>
      <c r="O295" s="225"/>
      <c r="P295" s="225"/>
      <c r="Q295" s="225"/>
      <c r="R295" s="225"/>
      <c r="S295" s="225"/>
      <c r="T295" s="226"/>
      <c r="AT295" s="227" t="s">
        <v>224</v>
      </c>
      <c r="AU295" s="227" t="s">
        <v>86</v>
      </c>
      <c r="AV295" s="14" t="s">
        <v>86</v>
      </c>
      <c r="AW295" s="14" t="s">
        <v>32</v>
      </c>
      <c r="AX295" s="14" t="s">
        <v>77</v>
      </c>
      <c r="AY295" s="227" t="s">
        <v>215</v>
      </c>
    </row>
    <row r="296" spans="2:51" s="14" customFormat="1" ht="11.25">
      <c r="B296" s="217"/>
      <c r="C296" s="218"/>
      <c r="D296" s="208" t="s">
        <v>224</v>
      </c>
      <c r="E296" s="219" t="s">
        <v>1</v>
      </c>
      <c r="F296" s="220" t="s">
        <v>1613</v>
      </c>
      <c r="G296" s="218"/>
      <c r="H296" s="221">
        <v>22.015</v>
      </c>
      <c r="I296" s="222"/>
      <c r="J296" s="218"/>
      <c r="K296" s="218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224</v>
      </c>
      <c r="AU296" s="227" t="s">
        <v>86</v>
      </c>
      <c r="AV296" s="14" t="s">
        <v>86</v>
      </c>
      <c r="AW296" s="14" t="s">
        <v>32</v>
      </c>
      <c r="AX296" s="14" t="s">
        <v>77</v>
      </c>
      <c r="AY296" s="227" t="s">
        <v>215</v>
      </c>
    </row>
    <row r="297" spans="2:51" s="14" customFormat="1" ht="11.25">
      <c r="B297" s="217"/>
      <c r="C297" s="218"/>
      <c r="D297" s="208" t="s">
        <v>224</v>
      </c>
      <c r="E297" s="219" t="s">
        <v>1</v>
      </c>
      <c r="F297" s="220" t="s">
        <v>1614</v>
      </c>
      <c r="G297" s="218"/>
      <c r="H297" s="221">
        <v>17.468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224</v>
      </c>
      <c r="AU297" s="227" t="s">
        <v>86</v>
      </c>
      <c r="AV297" s="14" t="s">
        <v>86</v>
      </c>
      <c r="AW297" s="14" t="s">
        <v>32</v>
      </c>
      <c r="AX297" s="14" t="s">
        <v>77</v>
      </c>
      <c r="AY297" s="227" t="s">
        <v>215</v>
      </c>
    </row>
    <row r="298" spans="2:51" s="14" customFormat="1" ht="11.25">
      <c r="B298" s="217"/>
      <c r="C298" s="218"/>
      <c r="D298" s="208" t="s">
        <v>224</v>
      </c>
      <c r="E298" s="219" t="s">
        <v>1</v>
      </c>
      <c r="F298" s="220" t="s">
        <v>1615</v>
      </c>
      <c r="G298" s="218"/>
      <c r="H298" s="221">
        <v>52.43</v>
      </c>
      <c r="I298" s="222"/>
      <c r="J298" s="218"/>
      <c r="K298" s="218"/>
      <c r="L298" s="223"/>
      <c r="M298" s="224"/>
      <c r="N298" s="225"/>
      <c r="O298" s="225"/>
      <c r="P298" s="225"/>
      <c r="Q298" s="225"/>
      <c r="R298" s="225"/>
      <c r="S298" s="225"/>
      <c r="T298" s="226"/>
      <c r="AT298" s="227" t="s">
        <v>224</v>
      </c>
      <c r="AU298" s="227" t="s">
        <v>86</v>
      </c>
      <c r="AV298" s="14" t="s">
        <v>86</v>
      </c>
      <c r="AW298" s="14" t="s">
        <v>32</v>
      </c>
      <c r="AX298" s="14" t="s">
        <v>77</v>
      </c>
      <c r="AY298" s="227" t="s">
        <v>215</v>
      </c>
    </row>
    <row r="299" spans="2:51" s="14" customFormat="1" ht="11.25">
      <c r="B299" s="217"/>
      <c r="C299" s="218"/>
      <c r="D299" s="208" t="s">
        <v>224</v>
      </c>
      <c r="E299" s="219" t="s">
        <v>1</v>
      </c>
      <c r="F299" s="220" t="s">
        <v>1616</v>
      </c>
      <c r="G299" s="218"/>
      <c r="H299" s="221">
        <v>53.55</v>
      </c>
      <c r="I299" s="222"/>
      <c r="J299" s="218"/>
      <c r="K299" s="218"/>
      <c r="L299" s="223"/>
      <c r="M299" s="224"/>
      <c r="N299" s="225"/>
      <c r="O299" s="225"/>
      <c r="P299" s="225"/>
      <c r="Q299" s="225"/>
      <c r="R299" s="225"/>
      <c r="S299" s="225"/>
      <c r="T299" s="226"/>
      <c r="AT299" s="227" t="s">
        <v>224</v>
      </c>
      <c r="AU299" s="227" t="s">
        <v>86</v>
      </c>
      <c r="AV299" s="14" t="s">
        <v>86</v>
      </c>
      <c r="AW299" s="14" t="s">
        <v>32</v>
      </c>
      <c r="AX299" s="14" t="s">
        <v>77</v>
      </c>
      <c r="AY299" s="227" t="s">
        <v>215</v>
      </c>
    </row>
    <row r="300" spans="2:51" s="14" customFormat="1" ht="11.25">
      <c r="B300" s="217"/>
      <c r="C300" s="218"/>
      <c r="D300" s="208" t="s">
        <v>224</v>
      </c>
      <c r="E300" s="219" t="s">
        <v>1</v>
      </c>
      <c r="F300" s="220" t="s">
        <v>1617</v>
      </c>
      <c r="G300" s="218"/>
      <c r="H300" s="221">
        <v>64.575</v>
      </c>
      <c r="I300" s="222"/>
      <c r="J300" s="218"/>
      <c r="K300" s="218"/>
      <c r="L300" s="223"/>
      <c r="M300" s="224"/>
      <c r="N300" s="225"/>
      <c r="O300" s="225"/>
      <c r="P300" s="225"/>
      <c r="Q300" s="225"/>
      <c r="R300" s="225"/>
      <c r="S300" s="225"/>
      <c r="T300" s="226"/>
      <c r="AT300" s="227" t="s">
        <v>224</v>
      </c>
      <c r="AU300" s="227" t="s">
        <v>86</v>
      </c>
      <c r="AV300" s="14" t="s">
        <v>86</v>
      </c>
      <c r="AW300" s="14" t="s">
        <v>32</v>
      </c>
      <c r="AX300" s="14" t="s">
        <v>77</v>
      </c>
      <c r="AY300" s="227" t="s">
        <v>215</v>
      </c>
    </row>
    <row r="301" spans="2:51" s="14" customFormat="1" ht="11.25">
      <c r="B301" s="217"/>
      <c r="C301" s="218"/>
      <c r="D301" s="208" t="s">
        <v>224</v>
      </c>
      <c r="E301" s="219" t="s">
        <v>1</v>
      </c>
      <c r="F301" s="220" t="s">
        <v>1618</v>
      </c>
      <c r="G301" s="218"/>
      <c r="H301" s="221">
        <v>68.25</v>
      </c>
      <c r="I301" s="222"/>
      <c r="J301" s="218"/>
      <c r="K301" s="218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224</v>
      </c>
      <c r="AU301" s="227" t="s">
        <v>86</v>
      </c>
      <c r="AV301" s="14" t="s">
        <v>86</v>
      </c>
      <c r="AW301" s="14" t="s">
        <v>32</v>
      </c>
      <c r="AX301" s="14" t="s">
        <v>77</v>
      </c>
      <c r="AY301" s="227" t="s">
        <v>215</v>
      </c>
    </row>
    <row r="302" spans="2:51" s="14" customFormat="1" ht="11.25">
      <c r="B302" s="217"/>
      <c r="C302" s="218"/>
      <c r="D302" s="208" t="s">
        <v>224</v>
      </c>
      <c r="E302" s="219" t="s">
        <v>1</v>
      </c>
      <c r="F302" s="220" t="s">
        <v>1619</v>
      </c>
      <c r="G302" s="218"/>
      <c r="H302" s="221">
        <v>15.985</v>
      </c>
      <c r="I302" s="222"/>
      <c r="J302" s="218"/>
      <c r="K302" s="218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224</v>
      </c>
      <c r="AU302" s="227" t="s">
        <v>86</v>
      </c>
      <c r="AV302" s="14" t="s">
        <v>86</v>
      </c>
      <c r="AW302" s="14" t="s">
        <v>32</v>
      </c>
      <c r="AX302" s="14" t="s">
        <v>77</v>
      </c>
      <c r="AY302" s="227" t="s">
        <v>215</v>
      </c>
    </row>
    <row r="303" spans="2:51" s="14" customFormat="1" ht="11.25">
      <c r="B303" s="217"/>
      <c r="C303" s="218"/>
      <c r="D303" s="208" t="s">
        <v>224</v>
      </c>
      <c r="E303" s="219" t="s">
        <v>1</v>
      </c>
      <c r="F303" s="220" t="s">
        <v>1620</v>
      </c>
      <c r="G303" s="218"/>
      <c r="H303" s="221">
        <v>14.674</v>
      </c>
      <c r="I303" s="222"/>
      <c r="J303" s="218"/>
      <c r="K303" s="218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224</v>
      </c>
      <c r="AU303" s="227" t="s">
        <v>86</v>
      </c>
      <c r="AV303" s="14" t="s">
        <v>86</v>
      </c>
      <c r="AW303" s="14" t="s">
        <v>32</v>
      </c>
      <c r="AX303" s="14" t="s">
        <v>77</v>
      </c>
      <c r="AY303" s="227" t="s">
        <v>215</v>
      </c>
    </row>
    <row r="304" spans="2:51" s="14" customFormat="1" ht="11.25">
      <c r="B304" s="217"/>
      <c r="C304" s="218"/>
      <c r="D304" s="208" t="s">
        <v>224</v>
      </c>
      <c r="E304" s="219" t="s">
        <v>1</v>
      </c>
      <c r="F304" s="220" t="s">
        <v>1621</v>
      </c>
      <c r="G304" s="218"/>
      <c r="H304" s="221">
        <v>19.055</v>
      </c>
      <c r="I304" s="222"/>
      <c r="J304" s="218"/>
      <c r="K304" s="218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224</v>
      </c>
      <c r="AU304" s="227" t="s">
        <v>86</v>
      </c>
      <c r="AV304" s="14" t="s">
        <v>86</v>
      </c>
      <c r="AW304" s="14" t="s">
        <v>32</v>
      </c>
      <c r="AX304" s="14" t="s">
        <v>77</v>
      </c>
      <c r="AY304" s="227" t="s">
        <v>215</v>
      </c>
    </row>
    <row r="305" spans="2:51" s="14" customFormat="1" ht="11.25">
      <c r="B305" s="217"/>
      <c r="C305" s="218"/>
      <c r="D305" s="208" t="s">
        <v>224</v>
      </c>
      <c r="E305" s="219" t="s">
        <v>1</v>
      </c>
      <c r="F305" s="220" t="s">
        <v>1622</v>
      </c>
      <c r="G305" s="218"/>
      <c r="H305" s="221">
        <v>14.444</v>
      </c>
      <c r="I305" s="222"/>
      <c r="J305" s="218"/>
      <c r="K305" s="218"/>
      <c r="L305" s="223"/>
      <c r="M305" s="224"/>
      <c r="N305" s="225"/>
      <c r="O305" s="225"/>
      <c r="P305" s="225"/>
      <c r="Q305" s="225"/>
      <c r="R305" s="225"/>
      <c r="S305" s="225"/>
      <c r="T305" s="226"/>
      <c r="AT305" s="227" t="s">
        <v>224</v>
      </c>
      <c r="AU305" s="227" t="s">
        <v>86</v>
      </c>
      <c r="AV305" s="14" t="s">
        <v>86</v>
      </c>
      <c r="AW305" s="14" t="s">
        <v>32</v>
      </c>
      <c r="AX305" s="14" t="s">
        <v>77</v>
      </c>
      <c r="AY305" s="227" t="s">
        <v>215</v>
      </c>
    </row>
    <row r="306" spans="2:51" s="14" customFormat="1" ht="11.25">
      <c r="B306" s="217"/>
      <c r="C306" s="218"/>
      <c r="D306" s="208" t="s">
        <v>224</v>
      </c>
      <c r="E306" s="219" t="s">
        <v>1</v>
      </c>
      <c r="F306" s="220" t="s">
        <v>1623</v>
      </c>
      <c r="G306" s="218"/>
      <c r="H306" s="221">
        <v>18.324</v>
      </c>
      <c r="I306" s="222"/>
      <c r="J306" s="218"/>
      <c r="K306" s="218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224</v>
      </c>
      <c r="AU306" s="227" t="s">
        <v>86</v>
      </c>
      <c r="AV306" s="14" t="s">
        <v>86</v>
      </c>
      <c r="AW306" s="14" t="s">
        <v>32</v>
      </c>
      <c r="AX306" s="14" t="s">
        <v>77</v>
      </c>
      <c r="AY306" s="227" t="s">
        <v>215</v>
      </c>
    </row>
    <row r="307" spans="2:51" s="14" customFormat="1" ht="11.25">
      <c r="B307" s="217"/>
      <c r="C307" s="218"/>
      <c r="D307" s="208" t="s">
        <v>224</v>
      </c>
      <c r="E307" s="219" t="s">
        <v>1</v>
      </c>
      <c r="F307" s="220" t="s">
        <v>1624</v>
      </c>
      <c r="G307" s="218"/>
      <c r="H307" s="221">
        <v>21.72</v>
      </c>
      <c r="I307" s="222"/>
      <c r="J307" s="218"/>
      <c r="K307" s="218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224</v>
      </c>
      <c r="AU307" s="227" t="s">
        <v>86</v>
      </c>
      <c r="AV307" s="14" t="s">
        <v>86</v>
      </c>
      <c r="AW307" s="14" t="s">
        <v>32</v>
      </c>
      <c r="AX307" s="14" t="s">
        <v>77</v>
      </c>
      <c r="AY307" s="227" t="s">
        <v>215</v>
      </c>
    </row>
    <row r="308" spans="2:51" s="14" customFormat="1" ht="11.25">
      <c r="B308" s="217"/>
      <c r="C308" s="218"/>
      <c r="D308" s="208" t="s">
        <v>224</v>
      </c>
      <c r="E308" s="219" t="s">
        <v>1</v>
      </c>
      <c r="F308" s="220" t="s">
        <v>1625</v>
      </c>
      <c r="G308" s="218"/>
      <c r="H308" s="221">
        <v>14.52</v>
      </c>
      <c r="I308" s="222"/>
      <c r="J308" s="218"/>
      <c r="K308" s="218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224</v>
      </c>
      <c r="AU308" s="227" t="s">
        <v>86</v>
      </c>
      <c r="AV308" s="14" t="s">
        <v>86</v>
      </c>
      <c r="AW308" s="14" t="s">
        <v>32</v>
      </c>
      <c r="AX308" s="14" t="s">
        <v>77</v>
      </c>
      <c r="AY308" s="227" t="s">
        <v>215</v>
      </c>
    </row>
    <row r="309" spans="2:51" s="14" customFormat="1" ht="11.25">
      <c r="B309" s="217"/>
      <c r="C309" s="218"/>
      <c r="D309" s="208" t="s">
        <v>224</v>
      </c>
      <c r="E309" s="219" t="s">
        <v>1</v>
      </c>
      <c r="F309" s="220" t="s">
        <v>1626</v>
      </c>
      <c r="G309" s="218"/>
      <c r="H309" s="221">
        <v>22.618</v>
      </c>
      <c r="I309" s="222"/>
      <c r="J309" s="218"/>
      <c r="K309" s="218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224</v>
      </c>
      <c r="AU309" s="227" t="s">
        <v>86</v>
      </c>
      <c r="AV309" s="14" t="s">
        <v>86</v>
      </c>
      <c r="AW309" s="14" t="s">
        <v>32</v>
      </c>
      <c r="AX309" s="14" t="s">
        <v>77</v>
      </c>
      <c r="AY309" s="227" t="s">
        <v>215</v>
      </c>
    </row>
    <row r="310" spans="2:51" s="14" customFormat="1" ht="11.25">
      <c r="B310" s="217"/>
      <c r="C310" s="218"/>
      <c r="D310" s="208" t="s">
        <v>224</v>
      </c>
      <c r="E310" s="219" t="s">
        <v>1</v>
      </c>
      <c r="F310" s="220" t="s">
        <v>1627</v>
      </c>
      <c r="G310" s="218"/>
      <c r="H310" s="221">
        <v>22.59</v>
      </c>
      <c r="I310" s="222"/>
      <c r="J310" s="218"/>
      <c r="K310" s="218"/>
      <c r="L310" s="223"/>
      <c r="M310" s="224"/>
      <c r="N310" s="225"/>
      <c r="O310" s="225"/>
      <c r="P310" s="225"/>
      <c r="Q310" s="225"/>
      <c r="R310" s="225"/>
      <c r="S310" s="225"/>
      <c r="T310" s="226"/>
      <c r="AT310" s="227" t="s">
        <v>224</v>
      </c>
      <c r="AU310" s="227" t="s">
        <v>86</v>
      </c>
      <c r="AV310" s="14" t="s">
        <v>86</v>
      </c>
      <c r="AW310" s="14" t="s">
        <v>32</v>
      </c>
      <c r="AX310" s="14" t="s">
        <v>77</v>
      </c>
      <c r="AY310" s="227" t="s">
        <v>215</v>
      </c>
    </row>
    <row r="311" spans="2:51" s="14" customFormat="1" ht="11.25">
      <c r="B311" s="217"/>
      <c r="C311" s="218"/>
      <c r="D311" s="208" t="s">
        <v>224</v>
      </c>
      <c r="E311" s="219" t="s">
        <v>1</v>
      </c>
      <c r="F311" s="220" t="s">
        <v>1628</v>
      </c>
      <c r="G311" s="218"/>
      <c r="H311" s="221">
        <v>21.252</v>
      </c>
      <c r="I311" s="222"/>
      <c r="J311" s="218"/>
      <c r="K311" s="218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224</v>
      </c>
      <c r="AU311" s="227" t="s">
        <v>86</v>
      </c>
      <c r="AV311" s="14" t="s">
        <v>86</v>
      </c>
      <c r="AW311" s="14" t="s">
        <v>32</v>
      </c>
      <c r="AX311" s="14" t="s">
        <v>77</v>
      </c>
      <c r="AY311" s="227" t="s">
        <v>215</v>
      </c>
    </row>
    <row r="312" spans="2:51" s="14" customFormat="1" ht="11.25">
      <c r="B312" s="217"/>
      <c r="C312" s="218"/>
      <c r="D312" s="208" t="s">
        <v>224</v>
      </c>
      <c r="E312" s="219" t="s">
        <v>1</v>
      </c>
      <c r="F312" s="220" t="s">
        <v>1629</v>
      </c>
      <c r="G312" s="218"/>
      <c r="H312" s="221">
        <v>20.633</v>
      </c>
      <c r="I312" s="222"/>
      <c r="J312" s="218"/>
      <c r="K312" s="218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224</v>
      </c>
      <c r="AU312" s="227" t="s">
        <v>86</v>
      </c>
      <c r="AV312" s="14" t="s">
        <v>86</v>
      </c>
      <c r="AW312" s="14" t="s">
        <v>32</v>
      </c>
      <c r="AX312" s="14" t="s">
        <v>77</v>
      </c>
      <c r="AY312" s="227" t="s">
        <v>215</v>
      </c>
    </row>
    <row r="313" spans="2:51" s="14" customFormat="1" ht="11.25">
      <c r="B313" s="217"/>
      <c r="C313" s="218"/>
      <c r="D313" s="208" t="s">
        <v>224</v>
      </c>
      <c r="E313" s="219" t="s">
        <v>1</v>
      </c>
      <c r="F313" s="220" t="s">
        <v>1630</v>
      </c>
      <c r="G313" s="218"/>
      <c r="H313" s="221">
        <v>15.66</v>
      </c>
      <c r="I313" s="222"/>
      <c r="J313" s="218"/>
      <c r="K313" s="218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224</v>
      </c>
      <c r="AU313" s="227" t="s">
        <v>86</v>
      </c>
      <c r="AV313" s="14" t="s">
        <v>86</v>
      </c>
      <c r="AW313" s="14" t="s">
        <v>32</v>
      </c>
      <c r="AX313" s="14" t="s">
        <v>77</v>
      </c>
      <c r="AY313" s="227" t="s">
        <v>215</v>
      </c>
    </row>
    <row r="314" spans="2:51" s="14" customFormat="1" ht="11.25">
      <c r="B314" s="217"/>
      <c r="C314" s="218"/>
      <c r="D314" s="208" t="s">
        <v>224</v>
      </c>
      <c r="E314" s="219" t="s">
        <v>1</v>
      </c>
      <c r="F314" s="220" t="s">
        <v>1631</v>
      </c>
      <c r="G314" s="218"/>
      <c r="H314" s="221">
        <v>12.72</v>
      </c>
      <c r="I314" s="222"/>
      <c r="J314" s="218"/>
      <c r="K314" s="218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224</v>
      </c>
      <c r="AU314" s="227" t="s">
        <v>86</v>
      </c>
      <c r="AV314" s="14" t="s">
        <v>86</v>
      </c>
      <c r="AW314" s="14" t="s">
        <v>32</v>
      </c>
      <c r="AX314" s="14" t="s">
        <v>77</v>
      </c>
      <c r="AY314" s="227" t="s">
        <v>215</v>
      </c>
    </row>
    <row r="315" spans="2:51" s="14" customFormat="1" ht="11.25">
      <c r="B315" s="217"/>
      <c r="C315" s="218"/>
      <c r="D315" s="208" t="s">
        <v>224</v>
      </c>
      <c r="E315" s="219" t="s">
        <v>1</v>
      </c>
      <c r="F315" s="220" t="s">
        <v>1632</v>
      </c>
      <c r="G315" s="218"/>
      <c r="H315" s="221">
        <v>12.57</v>
      </c>
      <c r="I315" s="222"/>
      <c r="J315" s="218"/>
      <c r="K315" s="218"/>
      <c r="L315" s="223"/>
      <c r="M315" s="224"/>
      <c r="N315" s="225"/>
      <c r="O315" s="225"/>
      <c r="P315" s="225"/>
      <c r="Q315" s="225"/>
      <c r="R315" s="225"/>
      <c r="S315" s="225"/>
      <c r="T315" s="226"/>
      <c r="AT315" s="227" t="s">
        <v>224</v>
      </c>
      <c r="AU315" s="227" t="s">
        <v>86</v>
      </c>
      <c r="AV315" s="14" t="s">
        <v>86</v>
      </c>
      <c r="AW315" s="14" t="s">
        <v>32</v>
      </c>
      <c r="AX315" s="14" t="s">
        <v>77</v>
      </c>
      <c r="AY315" s="227" t="s">
        <v>215</v>
      </c>
    </row>
    <row r="316" spans="2:51" s="14" customFormat="1" ht="11.25">
      <c r="B316" s="217"/>
      <c r="C316" s="218"/>
      <c r="D316" s="208" t="s">
        <v>224</v>
      </c>
      <c r="E316" s="219" t="s">
        <v>1</v>
      </c>
      <c r="F316" s="220" t="s">
        <v>1633</v>
      </c>
      <c r="G316" s="218"/>
      <c r="H316" s="221">
        <v>30.17</v>
      </c>
      <c r="I316" s="222"/>
      <c r="J316" s="218"/>
      <c r="K316" s="218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224</v>
      </c>
      <c r="AU316" s="227" t="s">
        <v>86</v>
      </c>
      <c r="AV316" s="14" t="s">
        <v>86</v>
      </c>
      <c r="AW316" s="14" t="s">
        <v>32</v>
      </c>
      <c r="AX316" s="14" t="s">
        <v>77</v>
      </c>
      <c r="AY316" s="227" t="s">
        <v>215</v>
      </c>
    </row>
    <row r="317" spans="2:51" s="14" customFormat="1" ht="11.25">
      <c r="B317" s="217"/>
      <c r="C317" s="218"/>
      <c r="D317" s="208" t="s">
        <v>224</v>
      </c>
      <c r="E317" s="219" t="s">
        <v>1</v>
      </c>
      <c r="F317" s="220" t="s">
        <v>1634</v>
      </c>
      <c r="G317" s="218"/>
      <c r="H317" s="221">
        <v>22.464</v>
      </c>
      <c r="I317" s="222"/>
      <c r="J317" s="218"/>
      <c r="K317" s="218"/>
      <c r="L317" s="223"/>
      <c r="M317" s="224"/>
      <c r="N317" s="225"/>
      <c r="O317" s="225"/>
      <c r="P317" s="225"/>
      <c r="Q317" s="225"/>
      <c r="R317" s="225"/>
      <c r="S317" s="225"/>
      <c r="T317" s="226"/>
      <c r="AT317" s="227" t="s">
        <v>224</v>
      </c>
      <c r="AU317" s="227" t="s">
        <v>86</v>
      </c>
      <c r="AV317" s="14" t="s">
        <v>86</v>
      </c>
      <c r="AW317" s="14" t="s">
        <v>32</v>
      </c>
      <c r="AX317" s="14" t="s">
        <v>77</v>
      </c>
      <c r="AY317" s="227" t="s">
        <v>215</v>
      </c>
    </row>
    <row r="318" spans="2:51" s="14" customFormat="1" ht="11.25">
      <c r="B318" s="217"/>
      <c r="C318" s="218"/>
      <c r="D318" s="208" t="s">
        <v>224</v>
      </c>
      <c r="E318" s="219" t="s">
        <v>1</v>
      </c>
      <c r="F318" s="220" t="s">
        <v>1635</v>
      </c>
      <c r="G318" s="218"/>
      <c r="H318" s="221">
        <v>-206.783</v>
      </c>
      <c r="I318" s="222"/>
      <c r="J318" s="218"/>
      <c r="K318" s="218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224</v>
      </c>
      <c r="AU318" s="227" t="s">
        <v>86</v>
      </c>
      <c r="AV318" s="14" t="s">
        <v>86</v>
      </c>
      <c r="AW318" s="14" t="s">
        <v>32</v>
      </c>
      <c r="AX318" s="14" t="s">
        <v>77</v>
      </c>
      <c r="AY318" s="227" t="s">
        <v>215</v>
      </c>
    </row>
    <row r="319" spans="2:51" s="15" customFormat="1" ht="11.25">
      <c r="B319" s="228"/>
      <c r="C319" s="229"/>
      <c r="D319" s="208" t="s">
        <v>224</v>
      </c>
      <c r="E319" s="230" t="s">
        <v>1</v>
      </c>
      <c r="F319" s="231" t="s">
        <v>227</v>
      </c>
      <c r="G319" s="229"/>
      <c r="H319" s="232">
        <v>450.591</v>
      </c>
      <c r="I319" s="233"/>
      <c r="J319" s="229"/>
      <c r="K319" s="229"/>
      <c r="L319" s="234"/>
      <c r="M319" s="235"/>
      <c r="N319" s="236"/>
      <c r="O319" s="236"/>
      <c r="P319" s="236"/>
      <c r="Q319" s="236"/>
      <c r="R319" s="236"/>
      <c r="S319" s="236"/>
      <c r="T319" s="237"/>
      <c r="AT319" s="238" t="s">
        <v>224</v>
      </c>
      <c r="AU319" s="238" t="s">
        <v>86</v>
      </c>
      <c r="AV319" s="15" t="s">
        <v>222</v>
      </c>
      <c r="AW319" s="15" t="s">
        <v>32</v>
      </c>
      <c r="AX319" s="15" t="s">
        <v>84</v>
      </c>
      <c r="AY319" s="238" t="s">
        <v>215</v>
      </c>
    </row>
    <row r="320" spans="1:65" s="2" customFormat="1" ht="24.2" customHeight="1">
      <c r="A320" s="35"/>
      <c r="B320" s="36"/>
      <c r="C320" s="193" t="s">
        <v>532</v>
      </c>
      <c r="D320" s="193" t="s">
        <v>217</v>
      </c>
      <c r="E320" s="194" t="s">
        <v>1636</v>
      </c>
      <c r="F320" s="195" t="s">
        <v>1637</v>
      </c>
      <c r="G320" s="196" t="s">
        <v>230</v>
      </c>
      <c r="H320" s="197">
        <v>450.591</v>
      </c>
      <c r="I320" s="198"/>
      <c r="J320" s="199">
        <f>ROUND(I320*H320,2)</f>
        <v>0</v>
      </c>
      <c r="K320" s="195" t="s">
        <v>231</v>
      </c>
      <c r="L320" s="40"/>
      <c r="M320" s="200" t="s">
        <v>1</v>
      </c>
      <c r="N320" s="201" t="s">
        <v>42</v>
      </c>
      <c r="O320" s="72"/>
      <c r="P320" s="202">
        <f>O320*H320</f>
        <v>0</v>
      </c>
      <c r="Q320" s="202">
        <v>0</v>
      </c>
      <c r="R320" s="202">
        <f>Q320*H320</f>
        <v>0</v>
      </c>
      <c r="S320" s="202">
        <v>0</v>
      </c>
      <c r="T320" s="203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04" t="s">
        <v>222</v>
      </c>
      <c r="AT320" s="204" t="s">
        <v>217</v>
      </c>
      <c r="AU320" s="204" t="s">
        <v>86</v>
      </c>
      <c r="AY320" s="18" t="s">
        <v>215</v>
      </c>
      <c r="BE320" s="205">
        <f>IF(N320="základní",J320,0)</f>
        <v>0</v>
      </c>
      <c r="BF320" s="205">
        <f>IF(N320="snížená",J320,0)</f>
        <v>0</v>
      </c>
      <c r="BG320" s="205">
        <f>IF(N320="zákl. přenesená",J320,0)</f>
        <v>0</v>
      </c>
      <c r="BH320" s="205">
        <f>IF(N320="sníž. přenesená",J320,0)</f>
        <v>0</v>
      </c>
      <c r="BI320" s="205">
        <f>IF(N320="nulová",J320,0)</f>
        <v>0</v>
      </c>
      <c r="BJ320" s="18" t="s">
        <v>84</v>
      </c>
      <c r="BK320" s="205">
        <f>ROUND(I320*H320,2)</f>
        <v>0</v>
      </c>
      <c r="BL320" s="18" t="s">
        <v>222</v>
      </c>
      <c r="BM320" s="204" t="s">
        <v>471</v>
      </c>
    </row>
    <row r="321" spans="1:65" s="2" customFormat="1" ht="21.75" customHeight="1">
      <c r="A321" s="35"/>
      <c r="B321" s="36"/>
      <c r="C321" s="193" t="s">
        <v>536</v>
      </c>
      <c r="D321" s="193" t="s">
        <v>217</v>
      </c>
      <c r="E321" s="194" t="s">
        <v>1638</v>
      </c>
      <c r="F321" s="195" t="s">
        <v>1639</v>
      </c>
      <c r="G321" s="196" t="s">
        <v>230</v>
      </c>
      <c r="H321" s="197">
        <v>206.783</v>
      </c>
      <c r="I321" s="198"/>
      <c r="J321" s="199">
        <f>ROUND(I321*H321,2)</f>
        <v>0</v>
      </c>
      <c r="K321" s="195" t="s">
        <v>231</v>
      </c>
      <c r="L321" s="40"/>
      <c r="M321" s="200" t="s">
        <v>1</v>
      </c>
      <c r="N321" s="201" t="s">
        <v>42</v>
      </c>
      <c r="O321" s="72"/>
      <c r="P321" s="202">
        <f>O321*H321</f>
        <v>0</v>
      </c>
      <c r="Q321" s="202">
        <v>0.00119</v>
      </c>
      <c r="R321" s="202">
        <f>Q321*H321</f>
        <v>0.24607177</v>
      </c>
      <c r="S321" s="202">
        <v>0</v>
      </c>
      <c r="T321" s="203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04" t="s">
        <v>222</v>
      </c>
      <c r="AT321" s="204" t="s">
        <v>217</v>
      </c>
      <c r="AU321" s="204" t="s">
        <v>86</v>
      </c>
      <c r="AY321" s="18" t="s">
        <v>215</v>
      </c>
      <c r="BE321" s="205">
        <f>IF(N321="základní",J321,0)</f>
        <v>0</v>
      </c>
      <c r="BF321" s="205">
        <f>IF(N321="snížená",J321,0)</f>
        <v>0</v>
      </c>
      <c r="BG321" s="205">
        <f>IF(N321="zákl. přenesená",J321,0)</f>
        <v>0</v>
      </c>
      <c r="BH321" s="205">
        <f>IF(N321="sníž. přenesená",J321,0)</f>
        <v>0</v>
      </c>
      <c r="BI321" s="205">
        <f>IF(N321="nulová",J321,0)</f>
        <v>0</v>
      </c>
      <c r="BJ321" s="18" t="s">
        <v>84</v>
      </c>
      <c r="BK321" s="205">
        <f>ROUND(I321*H321,2)</f>
        <v>0</v>
      </c>
      <c r="BL321" s="18" t="s">
        <v>222</v>
      </c>
      <c r="BM321" s="204" t="s">
        <v>475</v>
      </c>
    </row>
    <row r="322" spans="2:51" s="14" customFormat="1" ht="11.25">
      <c r="B322" s="217"/>
      <c r="C322" s="218"/>
      <c r="D322" s="208" t="s">
        <v>224</v>
      </c>
      <c r="E322" s="219" t="s">
        <v>1</v>
      </c>
      <c r="F322" s="220" t="s">
        <v>1612</v>
      </c>
      <c r="G322" s="218"/>
      <c r="H322" s="221">
        <v>21.284</v>
      </c>
      <c r="I322" s="222"/>
      <c r="J322" s="218"/>
      <c r="K322" s="218"/>
      <c r="L322" s="223"/>
      <c r="M322" s="224"/>
      <c r="N322" s="225"/>
      <c r="O322" s="225"/>
      <c r="P322" s="225"/>
      <c r="Q322" s="225"/>
      <c r="R322" s="225"/>
      <c r="S322" s="225"/>
      <c r="T322" s="226"/>
      <c r="AT322" s="227" t="s">
        <v>224</v>
      </c>
      <c r="AU322" s="227" t="s">
        <v>86</v>
      </c>
      <c r="AV322" s="14" t="s">
        <v>86</v>
      </c>
      <c r="AW322" s="14" t="s">
        <v>32</v>
      </c>
      <c r="AX322" s="14" t="s">
        <v>77</v>
      </c>
      <c r="AY322" s="227" t="s">
        <v>215</v>
      </c>
    </row>
    <row r="323" spans="2:51" s="14" customFormat="1" ht="11.25">
      <c r="B323" s="217"/>
      <c r="C323" s="218"/>
      <c r="D323" s="208" t="s">
        <v>224</v>
      </c>
      <c r="E323" s="219" t="s">
        <v>1</v>
      </c>
      <c r="F323" s="220" t="s">
        <v>1613</v>
      </c>
      <c r="G323" s="218"/>
      <c r="H323" s="221">
        <v>22.015</v>
      </c>
      <c r="I323" s="222"/>
      <c r="J323" s="218"/>
      <c r="K323" s="218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224</v>
      </c>
      <c r="AU323" s="227" t="s">
        <v>86</v>
      </c>
      <c r="AV323" s="14" t="s">
        <v>86</v>
      </c>
      <c r="AW323" s="14" t="s">
        <v>32</v>
      </c>
      <c r="AX323" s="14" t="s">
        <v>77</v>
      </c>
      <c r="AY323" s="227" t="s">
        <v>215</v>
      </c>
    </row>
    <row r="324" spans="2:51" s="14" customFormat="1" ht="11.25">
      <c r="B324" s="217"/>
      <c r="C324" s="218"/>
      <c r="D324" s="208" t="s">
        <v>224</v>
      </c>
      <c r="E324" s="219" t="s">
        <v>1</v>
      </c>
      <c r="F324" s="220" t="s">
        <v>1617</v>
      </c>
      <c r="G324" s="218"/>
      <c r="H324" s="221">
        <v>64.575</v>
      </c>
      <c r="I324" s="222"/>
      <c r="J324" s="218"/>
      <c r="K324" s="218"/>
      <c r="L324" s="223"/>
      <c r="M324" s="224"/>
      <c r="N324" s="225"/>
      <c r="O324" s="225"/>
      <c r="P324" s="225"/>
      <c r="Q324" s="225"/>
      <c r="R324" s="225"/>
      <c r="S324" s="225"/>
      <c r="T324" s="226"/>
      <c r="AT324" s="227" t="s">
        <v>224</v>
      </c>
      <c r="AU324" s="227" t="s">
        <v>86</v>
      </c>
      <c r="AV324" s="14" t="s">
        <v>86</v>
      </c>
      <c r="AW324" s="14" t="s">
        <v>32</v>
      </c>
      <c r="AX324" s="14" t="s">
        <v>77</v>
      </c>
      <c r="AY324" s="227" t="s">
        <v>215</v>
      </c>
    </row>
    <row r="325" spans="2:51" s="14" customFormat="1" ht="11.25">
      <c r="B325" s="217"/>
      <c r="C325" s="218"/>
      <c r="D325" s="208" t="s">
        <v>224</v>
      </c>
      <c r="E325" s="219" t="s">
        <v>1</v>
      </c>
      <c r="F325" s="220" t="s">
        <v>1618</v>
      </c>
      <c r="G325" s="218"/>
      <c r="H325" s="221">
        <v>68.25</v>
      </c>
      <c r="I325" s="222"/>
      <c r="J325" s="218"/>
      <c r="K325" s="218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224</v>
      </c>
      <c r="AU325" s="227" t="s">
        <v>86</v>
      </c>
      <c r="AV325" s="14" t="s">
        <v>86</v>
      </c>
      <c r="AW325" s="14" t="s">
        <v>32</v>
      </c>
      <c r="AX325" s="14" t="s">
        <v>77</v>
      </c>
      <c r="AY325" s="227" t="s">
        <v>215</v>
      </c>
    </row>
    <row r="326" spans="2:51" s="14" customFormat="1" ht="11.25">
      <c r="B326" s="217"/>
      <c r="C326" s="218"/>
      <c r="D326" s="208" t="s">
        <v>224</v>
      </c>
      <c r="E326" s="219" t="s">
        <v>1</v>
      </c>
      <c r="F326" s="220" t="s">
        <v>1619</v>
      </c>
      <c r="G326" s="218"/>
      <c r="H326" s="221">
        <v>15.985</v>
      </c>
      <c r="I326" s="222"/>
      <c r="J326" s="218"/>
      <c r="K326" s="218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224</v>
      </c>
      <c r="AU326" s="227" t="s">
        <v>86</v>
      </c>
      <c r="AV326" s="14" t="s">
        <v>86</v>
      </c>
      <c r="AW326" s="14" t="s">
        <v>32</v>
      </c>
      <c r="AX326" s="14" t="s">
        <v>77</v>
      </c>
      <c r="AY326" s="227" t="s">
        <v>215</v>
      </c>
    </row>
    <row r="327" spans="2:51" s="14" customFormat="1" ht="11.25">
      <c r="B327" s="217"/>
      <c r="C327" s="218"/>
      <c r="D327" s="208" t="s">
        <v>224</v>
      </c>
      <c r="E327" s="219" t="s">
        <v>1</v>
      </c>
      <c r="F327" s="220" t="s">
        <v>1620</v>
      </c>
      <c r="G327" s="218"/>
      <c r="H327" s="221">
        <v>14.674</v>
      </c>
      <c r="I327" s="222"/>
      <c r="J327" s="218"/>
      <c r="K327" s="218"/>
      <c r="L327" s="223"/>
      <c r="M327" s="224"/>
      <c r="N327" s="225"/>
      <c r="O327" s="225"/>
      <c r="P327" s="225"/>
      <c r="Q327" s="225"/>
      <c r="R327" s="225"/>
      <c r="S327" s="225"/>
      <c r="T327" s="226"/>
      <c r="AT327" s="227" t="s">
        <v>224</v>
      </c>
      <c r="AU327" s="227" t="s">
        <v>86</v>
      </c>
      <c r="AV327" s="14" t="s">
        <v>86</v>
      </c>
      <c r="AW327" s="14" t="s">
        <v>32</v>
      </c>
      <c r="AX327" s="14" t="s">
        <v>77</v>
      </c>
      <c r="AY327" s="227" t="s">
        <v>215</v>
      </c>
    </row>
    <row r="328" spans="2:51" s="15" customFormat="1" ht="11.25">
      <c r="B328" s="228"/>
      <c r="C328" s="229"/>
      <c r="D328" s="208" t="s">
        <v>224</v>
      </c>
      <c r="E328" s="230" t="s">
        <v>164</v>
      </c>
      <c r="F328" s="231" t="s">
        <v>227</v>
      </c>
      <c r="G328" s="229"/>
      <c r="H328" s="232">
        <v>206.783</v>
      </c>
      <c r="I328" s="233"/>
      <c r="J328" s="229"/>
      <c r="K328" s="229"/>
      <c r="L328" s="234"/>
      <c r="M328" s="235"/>
      <c r="N328" s="236"/>
      <c r="O328" s="236"/>
      <c r="P328" s="236"/>
      <c r="Q328" s="236"/>
      <c r="R328" s="236"/>
      <c r="S328" s="236"/>
      <c r="T328" s="237"/>
      <c r="AT328" s="238" t="s">
        <v>224</v>
      </c>
      <c r="AU328" s="238" t="s">
        <v>86</v>
      </c>
      <c r="AV328" s="15" t="s">
        <v>222</v>
      </c>
      <c r="AW328" s="15" t="s">
        <v>32</v>
      </c>
      <c r="AX328" s="15" t="s">
        <v>84</v>
      </c>
      <c r="AY328" s="238" t="s">
        <v>215</v>
      </c>
    </row>
    <row r="329" spans="1:65" s="2" customFormat="1" ht="24.2" customHeight="1">
      <c r="A329" s="35"/>
      <c r="B329" s="36"/>
      <c r="C329" s="193" t="s">
        <v>540</v>
      </c>
      <c r="D329" s="193" t="s">
        <v>217</v>
      </c>
      <c r="E329" s="194" t="s">
        <v>1640</v>
      </c>
      <c r="F329" s="195" t="s">
        <v>1641</v>
      </c>
      <c r="G329" s="196" t="s">
        <v>230</v>
      </c>
      <c r="H329" s="197">
        <v>206.783</v>
      </c>
      <c r="I329" s="198"/>
      <c r="J329" s="199">
        <f>ROUND(I329*H329,2)</f>
        <v>0</v>
      </c>
      <c r="K329" s="195" t="s">
        <v>231</v>
      </c>
      <c r="L329" s="40"/>
      <c r="M329" s="200" t="s">
        <v>1</v>
      </c>
      <c r="N329" s="201" t="s">
        <v>42</v>
      </c>
      <c r="O329" s="72"/>
      <c r="P329" s="202">
        <f>O329*H329</f>
        <v>0</v>
      </c>
      <c r="Q329" s="202">
        <v>0</v>
      </c>
      <c r="R329" s="202">
        <f>Q329*H329</f>
        <v>0</v>
      </c>
      <c r="S329" s="202">
        <v>0</v>
      </c>
      <c r="T329" s="203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04" t="s">
        <v>222</v>
      </c>
      <c r="AT329" s="204" t="s">
        <v>217</v>
      </c>
      <c r="AU329" s="204" t="s">
        <v>86</v>
      </c>
      <c r="AY329" s="18" t="s">
        <v>215</v>
      </c>
      <c r="BE329" s="205">
        <f>IF(N329="základní",J329,0)</f>
        <v>0</v>
      </c>
      <c r="BF329" s="205">
        <f>IF(N329="snížená",J329,0)</f>
        <v>0</v>
      </c>
      <c r="BG329" s="205">
        <f>IF(N329="zákl. přenesená",J329,0)</f>
        <v>0</v>
      </c>
      <c r="BH329" s="205">
        <f>IF(N329="sníž. přenesená",J329,0)</f>
        <v>0</v>
      </c>
      <c r="BI329" s="205">
        <f>IF(N329="nulová",J329,0)</f>
        <v>0</v>
      </c>
      <c r="BJ329" s="18" t="s">
        <v>84</v>
      </c>
      <c r="BK329" s="205">
        <f>ROUND(I329*H329,2)</f>
        <v>0</v>
      </c>
      <c r="BL329" s="18" t="s">
        <v>222</v>
      </c>
      <c r="BM329" s="204" t="s">
        <v>480</v>
      </c>
    </row>
    <row r="330" spans="1:65" s="2" customFormat="1" ht="33" customHeight="1">
      <c r="A330" s="35"/>
      <c r="B330" s="36"/>
      <c r="C330" s="193" t="s">
        <v>548</v>
      </c>
      <c r="D330" s="193" t="s">
        <v>217</v>
      </c>
      <c r="E330" s="194" t="s">
        <v>482</v>
      </c>
      <c r="F330" s="195" t="s">
        <v>483</v>
      </c>
      <c r="G330" s="196" t="s">
        <v>365</v>
      </c>
      <c r="H330" s="197">
        <v>236.057</v>
      </c>
      <c r="I330" s="198"/>
      <c r="J330" s="199">
        <f>ROUND(I330*H330,2)</f>
        <v>0</v>
      </c>
      <c r="K330" s="195" t="s">
        <v>231</v>
      </c>
      <c r="L330" s="40"/>
      <c r="M330" s="200" t="s">
        <v>1</v>
      </c>
      <c r="N330" s="201" t="s">
        <v>42</v>
      </c>
      <c r="O330" s="72"/>
      <c r="P330" s="202">
        <f>O330*H330</f>
        <v>0</v>
      </c>
      <c r="Q330" s="202">
        <v>0</v>
      </c>
      <c r="R330" s="202">
        <f>Q330*H330</f>
        <v>0</v>
      </c>
      <c r="S330" s="202">
        <v>0</v>
      </c>
      <c r="T330" s="203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04" t="s">
        <v>222</v>
      </c>
      <c r="AT330" s="204" t="s">
        <v>217</v>
      </c>
      <c r="AU330" s="204" t="s">
        <v>86</v>
      </c>
      <c r="AY330" s="18" t="s">
        <v>215</v>
      </c>
      <c r="BE330" s="205">
        <f>IF(N330="základní",J330,0)</f>
        <v>0</v>
      </c>
      <c r="BF330" s="205">
        <f>IF(N330="snížená",J330,0)</f>
        <v>0</v>
      </c>
      <c r="BG330" s="205">
        <f>IF(N330="zákl. přenesená",J330,0)</f>
        <v>0</v>
      </c>
      <c r="BH330" s="205">
        <f>IF(N330="sníž. přenesená",J330,0)</f>
        <v>0</v>
      </c>
      <c r="BI330" s="205">
        <f>IF(N330="nulová",J330,0)</f>
        <v>0</v>
      </c>
      <c r="BJ330" s="18" t="s">
        <v>84</v>
      </c>
      <c r="BK330" s="205">
        <f>ROUND(I330*H330,2)</f>
        <v>0</v>
      </c>
      <c r="BL330" s="18" t="s">
        <v>222</v>
      </c>
      <c r="BM330" s="204" t="s">
        <v>484</v>
      </c>
    </row>
    <row r="331" spans="2:51" s="13" customFormat="1" ht="11.25">
      <c r="B331" s="206"/>
      <c r="C331" s="207"/>
      <c r="D331" s="208" t="s">
        <v>224</v>
      </c>
      <c r="E331" s="209" t="s">
        <v>1</v>
      </c>
      <c r="F331" s="210" t="s">
        <v>485</v>
      </c>
      <c r="G331" s="207"/>
      <c r="H331" s="209" t="s">
        <v>1</v>
      </c>
      <c r="I331" s="211"/>
      <c r="J331" s="207"/>
      <c r="K331" s="207"/>
      <c r="L331" s="212"/>
      <c r="M331" s="213"/>
      <c r="N331" s="214"/>
      <c r="O331" s="214"/>
      <c r="P331" s="214"/>
      <c r="Q331" s="214"/>
      <c r="R331" s="214"/>
      <c r="S331" s="214"/>
      <c r="T331" s="215"/>
      <c r="AT331" s="216" t="s">
        <v>224</v>
      </c>
      <c r="AU331" s="216" t="s">
        <v>86</v>
      </c>
      <c r="AV331" s="13" t="s">
        <v>84</v>
      </c>
      <c r="AW331" s="13" t="s">
        <v>32</v>
      </c>
      <c r="AX331" s="13" t="s">
        <v>77</v>
      </c>
      <c r="AY331" s="216" t="s">
        <v>215</v>
      </c>
    </row>
    <row r="332" spans="2:51" s="14" customFormat="1" ht="11.25">
      <c r="B332" s="217"/>
      <c r="C332" s="218"/>
      <c r="D332" s="208" t="s">
        <v>224</v>
      </c>
      <c r="E332" s="219" t="s">
        <v>1</v>
      </c>
      <c r="F332" s="220" t="s">
        <v>486</v>
      </c>
      <c r="G332" s="218"/>
      <c r="H332" s="221">
        <v>302.637</v>
      </c>
      <c r="I332" s="222"/>
      <c r="J332" s="218"/>
      <c r="K332" s="218"/>
      <c r="L332" s="223"/>
      <c r="M332" s="224"/>
      <c r="N332" s="225"/>
      <c r="O332" s="225"/>
      <c r="P332" s="225"/>
      <c r="Q332" s="225"/>
      <c r="R332" s="225"/>
      <c r="S332" s="225"/>
      <c r="T332" s="226"/>
      <c r="AT332" s="227" t="s">
        <v>224</v>
      </c>
      <c r="AU332" s="227" t="s">
        <v>86</v>
      </c>
      <c r="AV332" s="14" t="s">
        <v>86</v>
      </c>
      <c r="AW332" s="14" t="s">
        <v>32</v>
      </c>
      <c r="AX332" s="14" t="s">
        <v>77</v>
      </c>
      <c r="AY332" s="227" t="s">
        <v>215</v>
      </c>
    </row>
    <row r="333" spans="2:51" s="15" customFormat="1" ht="11.25">
      <c r="B333" s="228"/>
      <c r="C333" s="229"/>
      <c r="D333" s="208" t="s">
        <v>224</v>
      </c>
      <c r="E333" s="230" t="s">
        <v>162</v>
      </c>
      <c r="F333" s="231" t="s">
        <v>227</v>
      </c>
      <c r="G333" s="229"/>
      <c r="H333" s="232">
        <v>302.637</v>
      </c>
      <c r="I333" s="233"/>
      <c r="J333" s="229"/>
      <c r="K333" s="229"/>
      <c r="L333" s="234"/>
      <c r="M333" s="235"/>
      <c r="N333" s="236"/>
      <c r="O333" s="236"/>
      <c r="P333" s="236"/>
      <c r="Q333" s="236"/>
      <c r="R333" s="236"/>
      <c r="S333" s="236"/>
      <c r="T333" s="237"/>
      <c r="AT333" s="238" t="s">
        <v>224</v>
      </c>
      <c r="AU333" s="238" t="s">
        <v>86</v>
      </c>
      <c r="AV333" s="15" t="s">
        <v>222</v>
      </c>
      <c r="AW333" s="15" t="s">
        <v>32</v>
      </c>
      <c r="AX333" s="15" t="s">
        <v>77</v>
      </c>
      <c r="AY333" s="238" t="s">
        <v>215</v>
      </c>
    </row>
    <row r="334" spans="2:51" s="13" customFormat="1" ht="11.25">
      <c r="B334" s="206"/>
      <c r="C334" s="207"/>
      <c r="D334" s="208" t="s">
        <v>224</v>
      </c>
      <c r="E334" s="209" t="s">
        <v>1</v>
      </c>
      <c r="F334" s="210" t="s">
        <v>487</v>
      </c>
      <c r="G334" s="207"/>
      <c r="H334" s="209" t="s">
        <v>1</v>
      </c>
      <c r="I334" s="211"/>
      <c r="J334" s="207"/>
      <c r="K334" s="207"/>
      <c r="L334" s="212"/>
      <c r="M334" s="213"/>
      <c r="N334" s="214"/>
      <c r="O334" s="214"/>
      <c r="P334" s="214"/>
      <c r="Q334" s="214"/>
      <c r="R334" s="214"/>
      <c r="S334" s="214"/>
      <c r="T334" s="215"/>
      <c r="AT334" s="216" t="s">
        <v>224</v>
      </c>
      <c r="AU334" s="216" t="s">
        <v>86</v>
      </c>
      <c r="AV334" s="13" t="s">
        <v>84</v>
      </c>
      <c r="AW334" s="13" t="s">
        <v>32</v>
      </c>
      <c r="AX334" s="13" t="s">
        <v>77</v>
      </c>
      <c r="AY334" s="216" t="s">
        <v>215</v>
      </c>
    </row>
    <row r="335" spans="2:51" s="14" customFormat="1" ht="11.25">
      <c r="B335" s="217"/>
      <c r="C335" s="218"/>
      <c r="D335" s="208" t="s">
        <v>224</v>
      </c>
      <c r="E335" s="219" t="s">
        <v>1</v>
      </c>
      <c r="F335" s="220" t="s">
        <v>488</v>
      </c>
      <c r="G335" s="218"/>
      <c r="H335" s="221">
        <v>236.057</v>
      </c>
      <c r="I335" s="222"/>
      <c r="J335" s="218"/>
      <c r="K335" s="218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224</v>
      </c>
      <c r="AU335" s="227" t="s">
        <v>86</v>
      </c>
      <c r="AV335" s="14" t="s">
        <v>86</v>
      </c>
      <c r="AW335" s="14" t="s">
        <v>32</v>
      </c>
      <c r="AX335" s="14" t="s">
        <v>84</v>
      </c>
      <c r="AY335" s="227" t="s">
        <v>215</v>
      </c>
    </row>
    <row r="336" spans="1:65" s="2" customFormat="1" ht="33" customHeight="1">
      <c r="A336" s="35"/>
      <c r="B336" s="36"/>
      <c r="C336" s="193" t="s">
        <v>553</v>
      </c>
      <c r="D336" s="193" t="s">
        <v>217</v>
      </c>
      <c r="E336" s="194" t="s">
        <v>490</v>
      </c>
      <c r="F336" s="195" t="s">
        <v>491</v>
      </c>
      <c r="G336" s="196" t="s">
        <v>365</v>
      </c>
      <c r="H336" s="197">
        <v>66.58</v>
      </c>
      <c r="I336" s="198"/>
      <c r="J336" s="199">
        <f>ROUND(I336*H336,2)</f>
        <v>0</v>
      </c>
      <c r="K336" s="195" t="s">
        <v>231</v>
      </c>
      <c r="L336" s="40"/>
      <c r="M336" s="200" t="s">
        <v>1</v>
      </c>
      <c r="N336" s="201" t="s">
        <v>42</v>
      </c>
      <c r="O336" s="72"/>
      <c r="P336" s="202">
        <f>O336*H336</f>
        <v>0</v>
      </c>
      <c r="Q336" s="202">
        <v>0</v>
      </c>
      <c r="R336" s="202">
        <f>Q336*H336</f>
        <v>0</v>
      </c>
      <c r="S336" s="202">
        <v>0</v>
      </c>
      <c r="T336" s="203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04" t="s">
        <v>222</v>
      </c>
      <c r="AT336" s="204" t="s">
        <v>217</v>
      </c>
      <c r="AU336" s="204" t="s">
        <v>86</v>
      </c>
      <c r="AY336" s="18" t="s">
        <v>215</v>
      </c>
      <c r="BE336" s="205">
        <f>IF(N336="základní",J336,0)</f>
        <v>0</v>
      </c>
      <c r="BF336" s="205">
        <f>IF(N336="snížená",J336,0)</f>
        <v>0</v>
      </c>
      <c r="BG336" s="205">
        <f>IF(N336="zákl. přenesená",J336,0)</f>
        <v>0</v>
      </c>
      <c r="BH336" s="205">
        <f>IF(N336="sníž. přenesená",J336,0)</f>
        <v>0</v>
      </c>
      <c r="BI336" s="205">
        <f>IF(N336="nulová",J336,0)</f>
        <v>0</v>
      </c>
      <c r="BJ336" s="18" t="s">
        <v>84</v>
      </c>
      <c r="BK336" s="205">
        <f>ROUND(I336*H336,2)</f>
        <v>0</v>
      </c>
      <c r="BL336" s="18" t="s">
        <v>222</v>
      </c>
      <c r="BM336" s="204" t="s">
        <v>492</v>
      </c>
    </row>
    <row r="337" spans="2:51" s="14" customFormat="1" ht="11.25">
      <c r="B337" s="217"/>
      <c r="C337" s="218"/>
      <c r="D337" s="208" t="s">
        <v>224</v>
      </c>
      <c r="E337" s="219" t="s">
        <v>1</v>
      </c>
      <c r="F337" s="220" t="s">
        <v>493</v>
      </c>
      <c r="G337" s="218"/>
      <c r="H337" s="221">
        <v>66.58</v>
      </c>
      <c r="I337" s="222"/>
      <c r="J337" s="218"/>
      <c r="K337" s="218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224</v>
      </c>
      <c r="AU337" s="227" t="s">
        <v>86</v>
      </c>
      <c r="AV337" s="14" t="s">
        <v>86</v>
      </c>
      <c r="AW337" s="14" t="s">
        <v>32</v>
      </c>
      <c r="AX337" s="14" t="s">
        <v>84</v>
      </c>
      <c r="AY337" s="227" t="s">
        <v>215</v>
      </c>
    </row>
    <row r="338" spans="1:65" s="2" customFormat="1" ht="16.5" customHeight="1">
      <c r="A338" s="35"/>
      <c r="B338" s="36"/>
      <c r="C338" s="193" t="s">
        <v>556</v>
      </c>
      <c r="D338" s="193" t="s">
        <v>217</v>
      </c>
      <c r="E338" s="194" t="s">
        <v>495</v>
      </c>
      <c r="F338" s="195" t="s">
        <v>496</v>
      </c>
      <c r="G338" s="196" t="s">
        <v>365</v>
      </c>
      <c r="H338" s="197">
        <v>302.637</v>
      </c>
      <c r="I338" s="198"/>
      <c r="J338" s="199">
        <f>ROUND(I338*H338,2)</f>
        <v>0</v>
      </c>
      <c r="K338" s="195" t="s">
        <v>221</v>
      </c>
      <c r="L338" s="40"/>
      <c r="M338" s="200" t="s">
        <v>1</v>
      </c>
      <c r="N338" s="201" t="s">
        <v>42</v>
      </c>
      <c r="O338" s="72"/>
      <c r="P338" s="202">
        <f>O338*H338</f>
        <v>0</v>
      </c>
      <c r="Q338" s="202">
        <v>0</v>
      </c>
      <c r="R338" s="202">
        <f>Q338*H338</f>
        <v>0</v>
      </c>
      <c r="S338" s="202">
        <v>0</v>
      </c>
      <c r="T338" s="203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04" t="s">
        <v>222</v>
      </c>
      <c r="AT338" s="204" t="s">
        <v>217</v>
      </c>
      <c r="AU338" s="204" t="s">
        <v>86</v>
      </c>
      <c r="AY338" s="18" t="s">
        <v>215</v>
      </c>
      <c r="BE338" s="205">
        <f>IF(N338="základní",J338,0)</f>
        <v>0</v>
      </c>
      <c r="BF338" s="205">
        <f>IF(N338="snížená",J338,0)</f>
        <v>0</v>
      </c>
      <c r="BG338" s="205">
        <f>IF(N338="zákl. přenesená",J338,0)</f>
        <v>0</v>
      </c>
      <c r="BH338" s="205">
        <f>IF(N338="sníž. přenesená",J338,0)</f>
        <v>0</v>
      </c>
      <c r="BI338" s="205">
        <f>IF(N338="nulová",J338,0)</f>
        <v>0</v>
      </c>
      <c r="BJ338" s="18" t="s">
        <v>84</v>
      </c>
      <c r="BK338" s="205">
        <f>ROUND(I338*H338,2)</f>
        <v>0</v>
      </c>
      <c r="BL338" s="18" t="s">
        <v>222</v>
      </c>
      <c r="BM338" s="204" t="s">
        <v>497</v>
      </c>
    </row>
    <row r="339" spans="2:51" s="14" customFormat="1" ht="11.25">
      <c r="B339" s="217"/>
      <c r="C339" s="218"/>
      <c r="D339" s="208" t="s">
        <v>224</v>
      </c>
      <c r="E339" s="219" t="s">
        <v>1</v>
      </c>
      <c r="F339" s="220" t="s">
        <v>162</v>
      </c>
      <c r="G339" s="218"/>
      <c r="H339" s="221">
        <v>302.637</v>
      </c>
      <c r="I339" s="222"/>
      <c r="J339" s="218"/>
      <c r="K339" s="218"/>
      <c r="L339" s="223"/>
      <c r="M339" s="224"/>
      <c r="N339" s="225"/>
      <c r="O339" s="225"/>
      <c r="P339" s="225"/>
      <c r="Q339" s="225"/>
      <c r="R339" s="225"/>
      <c r="S339" s="225"/>
      <c r="T339" s="226"/>
      <c r="AT339" s="227" t="s">
        <v>224</v>
      </c>
      <c r="AU339" s="227" t="s">
        <v>86</v>
      </c>
      <c r="AV339" s="14" t="s">
        <v>86</v>
      </c>
      <c r="AW339" s="14" t="s">
        <v>32</v>
      </c>
      <c r="AX339" s="14" t="s">
        <v>84</v>
      </c>
      <c r="AY339" s="227" t="s">
        <v>215</v>
      </c>
    </row>
    <row r="340" spans="1:65" s="2" customFormat="1" ht="24.2" customHeight="1">
      <c r="A340" s="35"/>
      <c r="B340" s="36"/>
      <c r="C340" s="193" t="s">
        <v>559</v>
      </c>
      <c r="D340" s="193" t="s">
        <v>217</v>
      </c>
      <c r="E340" s="194" t="s">
        <v>499</v>
      </c>
      <c r="F340" s="195" t="s">
        <v>500</v>
      </c>
      <c r="G340" s="196" t="s">
        <v>365</v>
      </c>
      <c r="H340" s="197">
        <v>287.629</v>
      </c>
      <c r="I340" s="198"/>
      <c r="J340" s="199">
        <f>ROUND(I340*H340,2)</f>
        <v>0</v>
      </c>
      <c r="K340" s="195" t="s">
        <v>231</v>
      </c>
      <c r="L340" s="40"/>
      <c r="M340" s="200" t="s">
        <v>1</v>
      </c>
      <c r="N340" s="201" t="s">
        <v>42</v>
      </c>
      <c r="O340" s="72"/>
      <c r="P340" s="202">
        <f>O340*H340</f>
        <v>0</v>
      </c>
      <c r="Q340" s="202">
        <v>0</v>
      </c>
      <c r="R340" s="202">
        <f>Q340*H340</f>
        <v>0</v>
      </c>
      <c r="S340" s="202">
        <v>0</v>
      </c>
      <c r="T340" s="203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04" t="s">
        <v>222</v>
      </c>
      <c r="AT340" s="204" t="s">
        <v>217</v>
      </c>
      <c r="AU340" s="204" t="s">
        <v>86</v>
      </c>
      <c r="AY340" s="18" t="s">
        <v>215</v>
      </c>
      <c r="BE340" s="205">
        <f>IF(N340="základní",J340,0)</f>
        <v>0</v>
      </c>
      <c r="BF340" s="205">
        <f>IF(N340="snížená",J340,0)</f>
        <v>0</v>
      </c>
      <c r="BG340" s="205">
        <f>IF(N340="zákl. přenesená",J340,0)</f>
        <v>0</v>
      </c>
      <c r="BH340" s="205">
        <f>IF(N340="sníž. přenesená",J340,0)</f>
        <v>0</v>
      </c>
      <c r="BI340" s="205">
        <f>IF(N340="nulová",J340,0)</f>
        <v>0</v>
      </c>
      <c r="BJ340" s="18" t="s">
        <v>84</v>
      </c>
      <c r="BK340" s="205">
        <f>ROUND(I340*H340,2)</f>
        <v>0</v>
      </c>
      <c r="BL340" s="18" t="s">
        <v>222</v>
      </c>
      <c r="BM340" s="204" t="s">
        <v>501</v>
      </c>
    </row>
    <row r="341" spans="2:51" s="14" customFormat="1" ht="11.25">
      <c r="B341" s="217"/>
      <c r="C341" s="218"/>
      <c r="D341" s="208" t="s">
        <v>224</v>
      </c>
      <c r="E341" s="219" t="s">
        <v>1</v>
      </c>
      <c r="F341" s="220" t="s">
        <v>502</v>
      </c>
      <c r="G341" s="218"/>
      <c r="H341" s="221">
        <v>345.686</v>
      </c>
      <c r="I341" s="222"/>
      <c r="J341" s="218"/>
      <c r="K341" s="218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224</v>
      </c>
      <c r="AU341" s="227" t="s">
        <v>86</v>
      </c>
      <c r="AV341" s="14" t="s">
        <v>86</v>
      </c>
      <c r="AW341" s="14" t="s">
        <v>32</v>
      </c>
      <c r="AX341" s="14" t="s">
        <v>77</v>
      </c>
      <c r="AY341" s="227" t="s">
        <v>215</v>
      </c>
    </row>
    <row r="342" spans="2:51" s="13" customFormat="1" ht="11.25">
      <c r="B342" s="206"/>
      <c r="C342" s="207"/>
      <c r="D342" s="208" t="s">
        <v>224</v>
      </c>
      <c r="E342" s="209" t="s">
        <v>1</v>
      </c>
      <c r="F342" s="210" t="s">
        <v>503</v>
      </c>
      <c r="G342" s="207"/>
      <c r="H342" s="209" t="s">
        <v>1</v>
      </c>
      <c r="I342" s="211"/>
      <c r="J342" s="207"/>
      <c r="K342" s="207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224</v>
      </c>
      <c r="AU342" s="216" t="s">
        <v>86</v>
      </c>
      <c r="AV342" s="13" t="s">
        <v>84</v>
      </c>
      <c r="AW342" s="13" t="s">
        <v>32</v>
      </c>
      <c r="AX342" s="13" t="s">
        <v>77</v>
      </c>
      <c r="AY342" s="216" t="s">
        <v>215</v>
      </c>
    </row>
    <row r="343" spans="2:51" s="14" customFormat="1" ht="11.25">
      <c r="B343" s="217"/>
      <c r="C343" s="218"/>
      <c r="D343" s="208" t="s">
        <v>224</v>
      </c>
      <c r="E343" s="219" t="s">
        <v>1</v>
      </c>
      <c r="F343" s="220" t="s">
        <v>1642</v>
      </c>
      <c r="G343" s="218"/>
      <c r="H343" s="221">
        <v>-42.504</v>
      </c>
      <c r="I343" s="222"/>
      <c r="J343" s="218"/>
      <c r="K343" s="218"/>
      <c r="L343" s="223"/>
      <c r="M343" s="224"/>
      <c r="N343" s="225"/>
      <c r="O343" s="225"/>
      <c r="P343" s="225"/>
      <c r="Q343" s="225"/>
      <c r="R343" s="225"/>
      <c r="S343" s="225"/>
      <c r="T343" s="226"/>
      <c r="AT343" s="227" t="s">
        <v>224</v>
      </c>
      <c r="AU343" s="227" t="s">
        <v>86</v>
      </c>
      <c r="AV343" s="14" t="s">
        <v>86</v>
      </c>
      <c r="AW343" s="14" t="s">
        <v>32</v>
      </c>
      <c r="AX343" s="14" t="s">
        <v>77</v>
      </c>
      <c r="AY343" s="227" t="s">
        <v>215</v>
      </c>
    </row>
    <row r="344" spans="2:51" s="14" customFormat="1" ht="11.25">
      <c r="B344" s="217"/>
      <c r="C344" s="218"/>
      <c r="D344" s="208" t="s">
        <v>224</v>
      </c>
      <c r="E344" s="219" t="s">
        <v>1</v>
      </c>
      <c r="F344" s="220" t="s">
        <v>1643</v>
      </c>
      <c r="G344" s="218"/>
      <c r="H344" s="221">
        <v>-1.35</v>
      </c>
      <c r="I344" s="222"/>
      <c r="J344" s="218"/>
      <c r="K344" s="218"/>
      <c r="L344" s="223"/>
      <c r="M344" s="224"/>
      <c r="N344" s="225"/>
      <c r="O344" s="225"/>
      <c r="P344" s="225"/>
      <c r="Q344" s="225"/>
      <c r="R344" s="225"/>
      <c r="S344" s="225"/>
      <c r="T344" s="226"/>
      <c r="AT344" s="227" t="s">
        <v>224</v>
      </c>
      <c r="AU344" s="227" t="s">
        <v>86</v>
      </c>
      <c r="AV344" s="14" t="s">
        <v>86</v>
      </c>
      <c r="AW344" s="14" t="s">
        <v>32</v>
      </c>
      <c r="AX344" s="14" t="s">
        <v>77</v>
      </c>
      <c r="AY344" s="227" t="s">
        <v>215</v>
      </c>
    </row>
    <row r="345" spans="2:51" s="13" customFormat="1" ht="11.25">
      <c r="B345" s="206"/>
      <c r="C345" s="207"/>
      <c r="D345" s="208" t="s">
        <v>224</v>
      </c>
      <c r="E345" s="209" t="s">
        <v>1</v>
      </c>
      <c r="F345" s="210" t="s">
        <v>1644</v>
      </c>
      <c r="G345" s="207"/>
      <c r="H345" s="209" t="s">
        <v>1</v>
      </c>
      <c r="I345" s="211"/>
      <c r="J345" s="207"/>
      <c r="K345" s="207"/>
      <c r="L345" s="212"/>
      <c r="M345" s="213"/>
      <c r="N345" s="214"/>
      <c r="O345" s="214"/>
      <c r="P345" s="214"/>
      <c r="Q345" s="214"/>
      <c r="R345" s="214"/>
      <c r="S345" s="214"/>
      <c r="T345" s="215"/>
      <c r="AT345" s="216" t="s">
        <v>224</v>
      </c>
      <c r="AU345" s="216" t="s">
        <v>86</v>
      </c>
      <c r="AV345" s="13" t="s">
        <v>84</v>
      </c>
      <c r="AW345" s="13" t="s">
        <v>32</v>
      </c>
      <c r="AX345" s="13" t="s">
        <v>77</v>
      </c>
      <c r="AY345" s="216" t="s">
        <v>215</v>
      </c>
    </row>
    <row r="346" spans="2:51" s="14" customFormat="1" ht="11.25">
      <c r="B346" s="217"/>
      <c r="C346" s="218"/>
      <c r="D346" s="208" t="s">
        <v>224</v>
      </c>
      <c r="E346" s="219" t="s">
        <v>1</v>
      </c>
      <c r="F346" s="220" t="s">
        <v>1645</v>
      </c>
      <c r="G346" s="218"/>
      <c r="H346" s="221">
        <v>-14.203</v>
      </c>
      <c r="I346" s="222"/>
      <c r="J346" s="218"/>
      <c r="K346" s="218"/>
      <c r="L346" s="223"/>
      <c r="M346" s="224"/>
      <c r="N346" s="225"/>
      <c r="O346" s="225"/>
      <c r="P346" s="225"/>
      <c r="Q346" s="225"/>
      <c r="R346" s="225"/>
      <c r="S346" s="225"/>
      <c r="T346" s="226"/>
      <c r="AT346" s="227" t="s">
        <v>224</v>
      </c>
      <c r="AU346" s="227" t="s">
        <v>86</v>
      </c>
      <c r="AV346" s="14" t="s">
        <v>86</v>
      </c>
      <c r="AW346" s="14" t="s">
        <v>32</v>
      </c>
      <c r="AX346" s="14" t="s">
        <v>77</v>
      </c>
      <c r="AY346" s="227" t="s">
        <v>215</v>
      </c>
    </row>
    <row r="347" spans="2:51" s="15" customFormat="1" ht="11.25">
      <c r="B347" s="228"/>
      <c r="C347" s="229"/>
      <c r="D347" s="208" t="s">
        <v>224</v>
      </c>
      <c r="E347" s="230" t="s">
        <v>185</v>
      </c>
      <c r="F347" s="231" t="s">
        <v>227</v>
      </c>
      <c r="G347" s="229"/>
      <c r="H347" s="232">
        <v>287.629</v>
      </c>
      <c r="I347" s="233"/>
      <c r="J347" s="229"/>
      <c r="K347" s="229"/>
      <c r="L347" s="234"/>
      <c r="M347" s="235"/>
      <c r="N347" s="236"/>
      <c r="O347" s="236"/>
      <c r="P347" s="236"/>
      <c r="Q347" s="236"/>
      <c r="R347" s="236"/>
      <c r="S347" s="236"/>
      <c r="T347" s="237"/>
      <c r="AT347" s="238" t="s">
        <v>224</v>
      </c>
      <c r="AU347" s="238" t="s">
        <v>86</v>
      </c>
      <c r="AV347" s="15" t="s">
        <v>222</v>
      </c>
      <c r="AW347" s="15" t="s">
        <v>32</v>
      </c>
      <c r="AX347" s="15" t="s">
        <v>84</v>
      </c>
      <c r="AY347" s="238" t="s">
        <v>215</v>
      </c>
    </row>
    <row r="348" spans="1:65" s="2" customFormat="1" ht="24.2" customHeight="1">
      <c r="A348" s="35"/>
      <c r="B348" s="36"/>
      <c r="C348" s="250" t="s">
        <v>578</v>
      </c>
      <c r="D348" s="250" t="s">
        <v>527</v>
      </c>
      <c r="E348" s="251" t="s">
        <v>528</v>
      </c>
      <c r="F348" s="252" t="s">
        <v>529</v>
      </c>
      <c r="G348" s="253" t="s">
        <v>272</v>
      </c>
      <c r="H348" s="254">
        <v>545.632</v>
      </c>
      <c r="I348" s="255"/>
      <c r="J348" s="256">
        <f>ROUND(I348*H348,2)</f>
        <v>0</v>
      </c>
      <c r="K348" s="252" t="s">
        <v>221</v>
      </c>
      <c r="L348" s="257"/>
      <c r="M348" s="258" t="s">
        <v>1</v>
      </c>
      <c r="N348" s="259" t="s">
        <v>42</v>
      </c>
      <c r="O348" s="72"/>
      <c r="P348" s="202">
        <f>O348*H348</f>
        <v>0</v>
      </c>
      <c r="Q348" s="202">
        <v>0</v>
      </c>
      <c r="R348" s="202">
        <f>Q348*H348</f>
        <v>0</v>
      </c>
      <c r="S348" s="202">
        <v>0</v>
      </c>
      <c r="T348" s="203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04" t="s">
        <v>261</v>
      </c>
      <c r="AT348" s="204" t="s">
        <v>527</v>
      </c>
      <c r="AU348" s="204" t="s">
        <v>86</v>
      </c>
      <c r="AY348" s="18" t="s">
        <v>215</v>
      </c>
      <c r="BE348" s="205">
        <f>IF(N348="základní",J348,0)</f>
        <v>0</v>
      </c>
      <c r="BF348" s="205">
        <f>IF(N348="snížená",J348,0)</f>
        <v>0</v>
      </c>
      <c r="BG348" s="205">
        <f>IF(N348="zákl. přenesená",J348,0)</f>
        <v>0</v>
      </c>
      <c r="BH348" s="205">
        <f>IF(N348="sníž. přenesená",J348,0)</f>
        <v>0</v>
      </c>
      <c r="BI348" s="205">
        <f>IF(N348="nulová",J348,0)</f>
        <v>0</v>
      </c>
      <c r="BJ348" s="18" t="s">
        <v>84</v>
      </c>
      <c r="BK348" s="205">
        <f>ROUND(I348*H348,2)</f>
        <v>0</v>
      </c>
      <c r="BL348" s="18" t="s">
        <v>222</v>
      </c>
      <c r="BM348" s="204" t="s">
        <v>530</v>
      </c>
    </row>
    <row r="349" spans="2:51" s="14" customFormat="1" ht="11.25">
      <c r="B349" s="217"/>
      <c r="C349" s="218"/>
      <c r="D349" s="208" t="s">
        <v>224</v>
      </c>
      <c r="E349" s="219" t="s">
        <v>1</v>
      </c>
      <c r="F349" s="220" t="s">
        <v>531</v>
      </c>
      <c r="G349" s="218"/>
      <c r="H349" s="221">
        <v>545.632</v>
      </c>
      <c r="I349" s="222"/>
      <c r="J349" s="218"/>
      <c r="K349" s="218"/>
      <c r="L349" s="223"/>
      <c r="M349" s="224"/>
      <c r="N349" s="225"/>
      <c r="O349" s="225"/>
      <c r="P349" s="225"/>
      <c r="Q349" s="225"/>
      <c r="R349" s="225"/>
      <c r="S349" s="225"/>
      <c r="T349" s="226"/>
      <c r="AT349" s="227" t="s">
        <v>224</v>
      </c>
      <c r="AU349" s="227" t="s">
        <v>86</v>
      </c>
      <c r="AV349" s="14" t="s">
        <v>86</v>
      </c>
      <c r="AW349" s="14" t="s">
        <v>32</v>
      </c>
      <c r="AX349" s="14" t="s">
        <v>84</v>
      </c>
      <c r="AY349" s="227" t="s">
        <v>215</v>
      </c>
    </row>
    <row r="350" spans="1:65" s="2" customFormat="1" ht="24.2" customHeight="1">
      <c r="A350" s="35"/>
      <c r="B350" s="36"/>
      <c r="C350" s="193" t="s">
        <v>581</v>
      </c>
      <c r="D350" s="193" t="s">
        <v>217</v>
      </c>
      <c r="E350" s="194" t="s">
        <v>533</v>
      </c>
      <c r="F350" s="195" t="s">
        <v>534</v>
      </c>
      <c r="G350" s="196" t="s">
        <v>365</v>
      </c>
      <c r="H350" s="197">
        <v>287.629</v>
      </c>
      <c r="I350" s="198"/>
      <c r="J350" s="199">
        <f>ROUND(I350*H350,2)</f>
        <v>0</v>
      </c>
      <c r="K350" s="195" t="s">
        <v>231</v>
      </c>
      <c r="L350" s="40"/>
      <c r="M350" s="200" t="s">
        <v>1</v>
      </c>
      <c r="N350" s="201" t="s">
        <v>42</v>
      </c>
      <c r="O350" s="72"/>
      <c r="P350" s="202">
        <f>O350*H350</f>
        <v>0</v>
      </c>
      <c r="Q350" s="202">
        <v>0</v>
      </c>
      <c r="R350" s="202">
        <f>Q350*H350</f>
        <v>0</v>
      </c>
      <c r="S350" s="202">
        <v>0</v>
      </c>
      <c r="T350" s="203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04" t="s">
        <v>222</v>
      </c>
      <c r="AT350" s="204" t="s">
        <v>217</v>
      </c>
      <c r="AU350" s="204" t="s">
        <v>86</v>
      </c>
      <c r="AY350" s="18" t="s">
        <v>215</v>
      </c>
      <c r="BE350" s="205">
        <f>IF(N350="základní",J350,0)</f>
        <v>0</v>
      </c>
      <c r="BF350" s="205">
        <f>IF(N350="snížená",J350,0)</f>
        <v>0</v>
      </c>
      <c r="BG350" s="205">
        <f>IF(N350="zákl. přenesená",J350,0)</f>
        <v>0</v>
      </c>
      <c r="BH350" s="205">
        <f>IF(N350="sníž. přenesená",J350,0)</f>
        <v>0</v>
      </c>
      <c r="BI350" s="205">
        <f>IF(N350="nulová",J350,0)</f>
        <v>0</v>
      </c>
      <c r="BJ350" s="18" t="s">
        <v>84</v>
      </c>
      <c r="BK350" s="205">
        <f>ROUND(I350*H350,2)</f>
        <v>0</v>
      </c>
      <c r="BL350" s="18" t="s">
        <v>222</v>
      </c>
      <c r="BM350" s="204" t="s">
        <v>535</v>
      </c>
    </row>
    <row r="351" spans="2:51" s="14" customFormat="1" ht="11.25">
      <c r="B351" s="217"/>
      <c r="C351" s="218"/>
      <c r="D351" s="208" t="s">
        <v>224</v>
      </c>
      <c r="E351" s="219" t="s">
        <v>1</v>
      </c>
      <c r="F351" s="220" t="s">
        <v>185</v>
      </c>
      <c r="G351" s="218"/>
      <c r="H351" s="221">
        <v>287.629</v>
      </c>
      <c r="I351" s="222"/>
      <c r="J351" s="218"/>
      <c r="K351" s="218"/>
      <c r="L351" s="223"/>
      <c r="M351" s="224"/>
      <c r="N351" s="225"/>
      <c r="O351" s="225"/>
      <c r="P351" s="225"/>
      <c r="Q351" s="225"/>
      <c r="R351" s="225"/>
      <c r="S351" s="225"/>
      <c r="T351" s="226"/>
      <c r="AT351" s="227" t="s">
        <v>224</v>
      </c>
      <c r="AU351" s="227" t="s">
        <v>86</v>
      </c>
      <c r="AV351" s="14" t="s">
        <v>86</v>
      </c>
      <c r="AW351" s="14" t="s">
        <v>32</v>
      </c>
      <c r="AX351" s="14" t="s">
        <v>84</v>
      </c>
      <c r="AY351" s="227" t="s">
        <v>215</v>
      </c>
    </row>
    <row r="352" spans="1:65" s="2" customFormat="1" ht="24.2" customHeight="1">
      <c r="A352" s="35"/>
      <c r="B352" s="36"/>
      <c r="C352" s="193" t="s">
        <v>585</v>
      </c>
      <c r="D352" s="193" t="s">
        <v>217</v>
      </c>
      <c r="E352" s="194" t="s">
        <v>537</v>
      </c>
      <c r="F352" s="195" t="s">
        <v>538</v>
      </c>
      <c r="G352" s="196" t="s">
        <v>365</v>
      </c>
      <c r="H352" s="197">
        <v>287.629</v>
      </c>
      <c r="I352" s="198"/>
      <c r="J352" s="199">
        <f>ROUND(I352*H352,2)</f>
        <v>0</v>
      </c>
      <c r="K352" s="195" t="s">
        <v>231</v>
      </c>
      <c r="L352" s="40"/>
      <c r="M352" s="200" t="s">
        <v>1</v>
      </c>
      <c r="N352" s="201" t="s">
        <v>42</v>
      </c>
      <c r="O352" s="72"/>
      <c r="P352" s="202">
        <f>O352*H352</f>
        <v>0</v>
      </c>
      <c r="Q352" s="202">
        <v>0</v>
      </c>
      <c r="R352" s="202">
        <f>Q352*H352</f>
        <v>0</v>
      </c>
      <c r="S352" s="202">
        <v>0</v>
      </c>
      <c r="T352" s="203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04" t="s">
        <v>222</v>
      </c>
      <c r="AT352" s="204" t="s">
        <v>217</v>
      </c>
      <c r="AU352" s="204" t="s">
        <v>86</v>
      </c>
      <c r="AY352" s="18" t="s">
        <v>215</v>
      </c>
      <c r="BE352" s="205">
        <f>IF(N352="základní",J352,0)</f>
        <v>0</v>
      </c>
      <c r="BF352" s="205">
        <f>IF(N352="snížená",J352,0)</f>
        <v>0</v>
      </c>
      <c r="BG352" s="205">
        <f>IF(N352="zákl. přenesená",J352,0)</f>
        <v>0</v>
      </c>
      <c r="BH352" s="205">
        <f>IF(N352="sníž. přenesená",J352,0)</f>
        <v>0</v>
      </c>
      <c r="BI352" s="205">
        <f>IF(N352="nulová",J352,0)</f>
        <v>0</v>
      </c>
      <c r="BJ352" s="18" t="s">
        <v>84</v>
      </c>
      <c r="BK352" s="205">
        <f>ROUND(I352*H352,2)</f>
        <v>0</v>
      </c>
      <c r="BL352" s="18" t="s">
        <v>222</v>
      </c>
      <c r="BM352" s="204" t="s">
        <v>539</v>
      </c>
    </row>
    <row r="353" spans="1:65" s="2" customFormat="1" ht="24.2" customHeight="1">
      <c r="A353" s="35"/>
      <c r="B353" s="36"/>
      <c r="C353" s="193" t="s">
        <v>594</v>
      </c>
      <c r="D353" s="193" t="s">
        <v>217</v>
      </c>
      <c r="E353" s="194" t="s">
        <v>1646</v>
      </c>
      <c r="F353" s="195" t="s">
        <v>1647</v>
      </c>
      <c r="G353" s="196" t="s">
        <v>230</v>
      </c>
      <c r="H353" s="197">
        <v>15.576</v>
      </c>
      <c r="I353" s="198"/>
      <c r="J353" s="199">
        <f>ROUND(I353*H353,2)</f>
        <v>0</v>
      </c>
      <c r="K353" s="195" t="s">
        <v>231</v>
      </c>
      <c r="L353" s="40"/>
      <c r="M353" s="200" t="s">
        <v>1</v>
      </c>
      <c r="N353" s="201" t="s">
        <v>42</v>
      </c>
      <c r="O353" s="72"/>
      <c r="P353" s="202">
        <f>O353*H353</f>
        <v>0</v>
      </c>
      <c r="Q353" s="202">
        <v>0</v>
      </c>
      <c r="R353" s="202">
        <f>Q353*H353</f>
        <v>0</v>
      </c>
      <c r="S353" s="202">
        <v>0</v>
      </c>
      <c r="T353" s="203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04" t="s">
        <v>222</v>
      </c>
      <c r="AT353" s="204" t="s">
        <v>217</v>
      </c>
      <c r="AU353" s="204" t="s">
        <v>86</v>
      </c>
      <c r="AY353" s="18" t="s">
        <v>215</v>
      </c>
      <c r="BE353" s="205">
        <f>IF(N353="základní",J353,0)</f>
        <v>0</v>
      </c>
      <c r="BF353" s="205">
        <f>IF(N353="snížená",J353,0)</f>
        <v>0</v>
      </c>
      <c r="BG353" s="205">
        <f>IF(N353="zákl. přenesená",J353,0)</f>
        <v>0</v>
      </c>
      <c r="BH353" s="205">
        <f>IF(N353="sníž. přenesená",J353,0)</f>
        <v>0</v>
      </c>
      <c r="BI353" s="205">
        <f>IF(N353="nulová",J353,0)</f>
        <v>0</v>
      </c>
      <c r="BJ353" s="18" t="s">
        <v>84</v>
      </c>
      <c r="BK353" s="205">
        <f>ROUND(I353*H353,2)</f>
        <v>0</v>
      </c>
      <c r="BL353" s="18" t="s">
        <v>222</v>
      </c>
      <c r="BM353" s="204" t="s">
        <v>1648</v>
      </c>
    </row>
    <row r="354" spans="2:51" s="14" customFormat="1" ht="11.25">
      <c r="B354" s="217"/>
      <c r="C354" s="218"/>
      <c r="D354" s="208" t="s">
        <v>224</v>
      </c>
      <c r="E354" s="219" t="s">
        <v>1</v>
      </c>
      <c r="F354" s="220" t="s">
        <v>1649</v>
      </c>
      <c r="G354" s="218"/>
      <c r="H354" s="221">
        <v>15.576</v>
      </c>
      <c r="I354" s="222"/>
      <c r="J354" s="218"/>
      <c r="K354" s="218"/>
      <c r="L354" s="223"/>
      <c r="M354" s="224"/>
      <c r="N354" s="225"/>
      <c r="O354" s="225"/>
      <c r="P354" s="225"/>
      <c r="Q354" s="225"/>
      <c r="R354" s="225"/>
      <c r="S354" s="225"/>
      <c r="T354" s="226"/>
      <c r="AT354" s="227" t="s">
        <v>224</v>
      </c>
      <c r="AU354" s="227" t="s">
        <v>86</v>
      </c>
      <c r="AV354" s="14" t="s">
        <v>86</v>
      </c>
      <c r="AW354" s="14" t="s">
        <v>32</v>
      </c>
      <c r="AX354" s="14" t="s">
        <v>84</v>
      </c>
      <c r="AY354" s="227" t="s">
        <v>215</v>
      </c>
    </row>
    <row r="355" spans="1:65" s="2" customFormat="1" ht="33" customHeight="1">
      <c r="A355" s="35"/>
      <c r="B355" s="36"/>
      <c r="C355" s="193" t="s">
        <v>599</v>
      </c>
      <c r="D355" s="193" t="s">
        <v>217</v>
      </c>
      <c r="E355" s="194" t="s">
        <v>1032</v>
      </c>
      <c r="F355" s="195" t="s">
        <v>1033</v>
      </c>
      <c r="G355" s="196" t="s">
        <v>230</v>
      </c>
      <c r="H355" s="197">
        <v>31.152</v>
      </c>
      <c r="I355" s="198"/>
      <c r="J355" s="199">
        <f>ROUND(I355*H355,2)</f>
        <v>0</v>
      </c>
      <c r="K355" s="195" t="s">
        <v>231</v>
      </c>
      <c r="L355" s="40"/>
      <c r="M355" s="200" t="s">
        <v>1</v>
      </c>
      <c r="N355" s="201" t="s">
        <v>42</v>
      </c>
      <c r="O355" s="72"/>
      <c r="P355" s="202">
        <f>O355*H355</f>
        <v>0</v>
      </c>
      <c r="Q355" s="202">
        <v>0</v>
      </c>
      <c r="R355" s="202">
        <f>Q355*H355</f>
        <v>0</v>
      </c>
      <c r="S355" s="202">
        <v>0</v>
      </c>
      <c r="T355" s="203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04" t="s">
        <v>222</v>
      </c>
      <c r="AT355" s="204" t="s">
        <v>217</v>
      </c>
      <c r="AU355" s="204" t="s">
        <v>86</v>
      </c>
      <c r="AY355" s="18" t="s">
        <v>215</v>
      </c>
      <c r="BE355" s="205">
        <f>IF(N355="základní",J355,0)</f>
        <v>0</v>
      </c>
      <c r="BF355" s="205">
        <f>IF(N355="snížená",J355,0)</f>
        <v>0</v>
      </c>
      <c r="BG355" s="205">
        <f>IF(N355="zákl. přenesená",J355,0)</f>
        <v>0</v>
      </c>
      <c r="BH355" s="205">
        <f>IF(N355="sníž. přenesená",J355,0)</f>
        <v>0</v>
      </c>
      <c r="BI355" s="205">
        <f>IF(N355="nulová",J355,0)</f>
        <v>0</v>
      </c>
      <c r="BJ355" s="18" t="s">
        <v>84</v>
      </c>
      <c r="BK355" s="205">
        <f>ROUND(I355*H355,2)</f>
        <v>0</v>
      </c>
      <c r="BL355" s="18" t="s">
        <v>222</v>
      </c>
      <c r="BM355" s="204" t="s">
        <v>1650</v>
      </c>
    </row>
    <row r="356" spans="2:51" s="14" customFormat="1" ht="11.25">
      <c r="B356" s="217"/>
      <c r="C356" s="218"/>
      <c r="D356" s="208" t="s">
        <v>224</v>
      </c>
      <c r="E356" s="219" t="s">
        <v>1</v>
      </c>
      <c r="F356" s="220" t="s">
        <v>1651</v>
      </c>
      <c r="G356" s="218"/>
      <c r="H356" s="221">
        <v>31.152</v>
      </c>
      <c r="I356" s="222"/>
      <c r="J356" s="218"/>
      <c r="K356" s="218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224</v>
      </c>
      <c r="AU356" s="227" t="s">
        <v>86</v>
      </c>
      <c r="AV356" s="14" t="s">
        <v>86</v>
      </c>
      <c r="AW356" s="14" t="s">
        <v>32</v>
      </c>
      <c r="AX356" s="14" t="s">
        <v>77</v>
      </c>
      <c r="AY356" s="227" t="s">
        <v>215</v>
      </c>
    </row>
    <row r="357" spans="2:51" s="15" customFormat="1" ht="11.25">
      <c r="B357" s="228"/>
      <c r="C357" s="229"/>
      <c r="D357" s="208" t="s">
        <v>224</v>
      </c>
      <c r="E357" s="230" t="s">
        <v>1487</v>
      </c>
      <c r="F357" s="231" t="s">
        <v>227</v>
      </c>
      <c r="G357" s="229"/>
      <c r="H357" s="232">
        <v>31.152</v>
      </c>
      <c r="I357" s="233"/>
      <c r="J357" s="229"/>
      <c r="K357" s="229"/>
      <c r="L357" s="234"/>
      <c r="M357" s="235"/>
      <c r="N357" s="236"/>
      <c r="O357" s="236"/>
      <c r="P357" s="236"/>
      <c r="Q357" s="236"/>
      <c r="R357" s="236"/>
      <c r="S357" s="236"/>
      <c r="T357" s="237"/>
      <c r="AT357" s="238" t="s">
        <v>224</v>
      </c>
      <c r="AU357" s="238" t="s">
        <v>86</v>
      </c>
      <c r="AV357" s="15" t="s">
        <v>222</v>
      </c>
      <c r="AW357" s="15" t="s">
        <v>32</v>
      </c>
      <c r="AX357" s="15" t="s">
        <v>84</v>
      </c>
      <c r="AY357" s="238" t="s">
        <v>215</v>
      </c>
    </row>
    <row r="358" spans="1:65" s="2" customFormat="1" ht="37.9" customHeight="1">
      <c r="A358" s="35"/>
      <c r="B358" s="36"/>
      <c r="C358" s="193" t="s">
        <v>603</v>
      </c>
      <c r="D358" s="193" t="s">
        <v>217</v>
      </c>
      <c r="E358" s="194" t="s">
        <v>1036</v>
      </c>
      <c r="F358" s="195" t="s">
        <v>1652</v>
      </c>
      <c r="G358" s="196" t="s">
        <v>230</v>
      </c>
      <c r="H358" s="197">
        <v>31.152</v>
      </c>
      <c r="I358" s="198"/>
      <c r="J358" s="199">
        <f>ROUND(I358*H358,2)</f>
        <v>0</v>
      </c>
      <c r="K358" s="195" t="s">
        <v>221</v>
      </c>
      <c r="L358" s="40"/>
      <c r="M358" s="200" t="s">
        <v>1</v>
      </c>
      <c r="N358" s="201" t="s">
        <v>42</v>
      </c>
      <c r="O358" s="72"/>
      <c r="P358" s="202">
        <f>O358*H358</f>
        <v>0</v>
      </c>
      <c r="Q358" s="202">
        <v>0</v>
      </c>
      <c r="R358" s="202">
        <f>Q358*H358</f>
        <v>0</v>
      </c>
      <c r="S358" s="202">
        <v>0</v>
      </c>
      <c r="T358" s="203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04" t="s">
        <v>222</v>
      </c>
      <c r="AT358" s="204" t="s">
        <v>217</v>
      </c>
      <c r="AU358" s="204" t="s">
        <v>86</v>
      </c>
      <c r="AY358" s="18" t="s">
        <v>215</v>
      </c>
      <c r="BE358" s="205">
        <f>IF(N358="základní",J358,0)</f>
        <v>0</v>
      </c>
      <c r="BF358" s="205">
        <f>IF(N358="snížená",J358,0)</f>
        <v>0</v>
      </c>
      <c r="BG358" s="205">
        <f>IF(N358="zákl. přenesená",J358,0)</f>
        <v>0</v>
      </c>
      <c r="BH358" s="205">
        <f>IF(N358="sníž. přenesená",J358,0)</f>
        <v>0</v>
      </c>
      <c r="BI358" s="205">
        <f>IF(N358="nulová",J358,0)</f>
        <v>0</v>
      </c>
      <c r="BJ358" s="18" t="s">
        <v>84</v>
      </c>
      <c r="BK358" s="205">
        <f>ROUND(I358*H358,2)</f>
        <v>0</v>
      </c>
      <c r="BL358" s="18" t="s">
        <v>222</v>
      </c>
      <c r="BM358" s="204" t="s">
        <v>1653</v>
      </c>
    </row>
    <row r="359" spans="2:51" s="14" customFormat="1" ht="11.25">
      <c r="B359" s="217"/>
      <c r="C359" s="218"/>
      <c r="D359" s="208" t="s">
        <v>224</v>
      </c>
      <c r="E359" s="219" t="s">
        <v>1</v>
      </c>
      <c r="F359" s="220" t="s">
        <v>1487</v>
      </c>
      <c r="G359" s="218"/>
      <c r="H359" s="221">
        <v>31.152</v>
      </c>
      <c r="I359" s="222"/>
      <c r="J359" s="218"/>
      <c r="K359" s="218"/>
      <c r="L359" s="223"/>
      <c r="M359" s="224"/>
      <c r="N359" s="225"/>
      <c r="O359" s="225"/>
      <c r="P359" s="225"/>
      <c r="Q359" s="225"/>
      <c r="R359" s="225"/>
      <c r="S359" s="225"/>
      <c r="T359" s="226"/>
      <c r="AT359" s="227" t="s">
        <v>224</v>
      </c>
      <c r="AU359" s="227" t="s">
        <v>86</v>
      </c>
      <c r="AV359" s="14" t="s">
        <v>86</v>
      </c>
      <c r="AW359" s="14" t="s">
        <v>32</v>
      </c>
      <c r="AX359" s="14" t="s">
        <v>84</v>
      </c>
      <c r="AY359" s="227" t="s">
        <v>215</v>
      </c>
    </row>
    <row r="360" spans="2:63" s="12" customFormat="1" ht="22.9" customHeight="1">
      <c r="B360" s="177"/>
      <c r="C360" s="178"/>
      <c r="D360" s="179" t="s">
        <v>76</v>
      </c>
      <c r="E360" s="191" t="s">
        <v>222</v>
      </c>
      <c r="F360" s="191" t="s">
        <v>558</v>
      </c>
      <c r="G360" s="178"/>
      <c r="H360" s="178"/>
      <c r="I360" s="181"/>
      <c r="J360" s="192">
        <f>BK360</f>
        <v>0</v>
      </c>
      <c r="K360" s="178"/>
      <c r="L360" s="183"/>
      <c r="M360" s="184"/>
      <c r="N360" s="185"/>
      <c r="O360" s="185"/>
      <c r="P360" s="186">
        <f>SUM(P361:P374)</f>
        <v>0</v>
      </c>
      <c r="Q360" s="185"/>
      <c r="R360" s="186">
        <f>SUM(R361:R374)</f>
        <v>25.445686</v>
      </c>
      <c r="S360" s="185"/>
      <c r="T360" s="187">
        <f>SUM(T361:T374)</f>
        <v>0</v>
      </c>
      <c r="AR360" s="188" t="s">
        <v>84</v>
      </c>
      <c r="AT360" s="189" t="s">
        <v>76</v>
      </c>
      <c r="AU360" s="189" t="s">
        <v>84</v>
      </c>
      <c r="AY360" s="188" t="s">
        <v>215</v>
      </c>
      <c r="BK360" s="190">
        <f>SUM(BK361:BK374)</f>
        <v>0</v>
      </c>
    </row>
    <row r="361" spans="1:65" s="2" customFormat="1" ht="24.2" customHeight="1">
      <c r="A361" s="35"/>
      <c r="B361" s="36"/>
      <c r="C361" s="193" t="s">
        <v>608</v>
      </c>
      <c r="D361" s="193" t="s">
        <v>217</v>
      </c>
      <c r="E361" s="194" t="s">
        <v>560</v>
      </c>
      <c r="F361" s="195" t="s">
        <v>561</v>
      </c>
      <c r="G361" s="196" t="s">
        <v>365</v>
      </c>
      <c r="H361" s="197">
        <v>10.859</v>
      </c>
      <c r="I361" s="198"/>
      <c r="J361" s="199">
        <f>ROUND(I361*H361,2)</f>
        <v>0</v>
      </c>
      <c r="K361" s="195" t="s">
        <v>231</v>
      </c>
      <c r="L361" s="40"/>
      <c r="M361" s="200" t="s">
        <v>1</v>
      </c>
      <c r="N361" s="201" t="s">
        <v>42</v>
      </c>
      <c r="O361" s="72"/>
      <c r="P361" s="202">
        <f>O361*H361</f>
        <v>0</v>
      </c>
      <c r="Q361" s="202">
        <v>0</v>
      </c>
      <c r="R361" s="202">
        <f>Q361*H361</f>
        <v>0</v>
      </c>
      <c r="S361" s="202">
        <v>0</v>
      </c>
      <c r="T361" s="203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04" t="s">
        <v>222</v>
      </c>
      <c r="AT361" s="204" t="s">
        <v>217</v>
      </c>
      <c r="AU361" s="204" t="s">
        <v>86</v>
      </c>
      <c r="AY361" s="18" t="s">
        <v>215</v>
      </c>
      <c r="BE361" s="205">
        <f>IF(N361="základní",J361,0)</f>
        <v>0</v>
      </c>
      <c r="BF361" s="205">
        <f>IF(N361="snížená",J361,0)</f>
        <v>0</v>
      </c>
      <c r="BG361" s="205">
        <f>IF(N361="zákl. přenesená",J361,0)</f>
        <v>0</v>
      </c>
      <c r="BH361" s="205">
        <f>IF(N361="sníž. přenesená",J361,0)</f>
        <v>0</v>
      </c>
      <c r="BI361" s="205">
        <f>IF(N361="nulová",J361,0)</f>
        <v>0</v>
      </c>
      <c r="BJ361" s="18" t="s">
        <v>84</v>
      </c>
      <c r="BK361" s="205">
        <f>ROUND(I361*H361,2)</f>
        <v>0</v>
      </c>
      <c r="BL361" s="18" t="s">
        <v>222</v>
      </c>
      <c r="BM361" s="204" t="s">
        <v>562</v>
      </c>
    </row>
    <row r="362" spans="2:51" s="14" customFormat="1" ht="11.25">
      <c r="B362" s="217"/>
      <c r="C362" s="218"/>
      <c r="D362" s="208" t="s">
        <v>224</v>
      </c>
      <c r="E362" s="219" t="s">
        <v>1</v>
      </c>
      <c r="F362" s="220" t="s">
        <v>1654</v>
      </c>
      <c r="G362" s="218"/>
      <c r="H362" s="221">
        <v>10.56</v>
      </c>
      <c r="I362" s="222"/>
      <c r="J362" s="218"/>
      <c r="K362" s="218"/>
      <c r="L362" s="223"/>
      <c r="M362" s="224"/>
      <c r="N362" s="225"/>
      <c r="O362" s="225"/>
      <c r="P362" s="225"/>
      <c r="Q362" s="225"/>
      <c r="R362" s="225"/>
      <c r="S362" s="225"/>
      <c r="T362" s="226"/>
      <c r="AT362" s="227" t="s">
        <v>224</v>
      </c>
      <c r="AU362" s="227" t="s">
        <v>86</v>
      </c>
      <c r="AV362" s="14" t="s">
        <v>86</v>
      </c>
      <c r="AW362" s="14" t="s">
        <v>32</v>
      </c>
      <c r="AX362" s="14" t="s">
        <v>77</v>
      </c>
      <c r="AY362" s="227" t="s">
        <v>215</v>
      </c>
    </row>
    <row r="363" spans="2:51" s="14" customFormat="1" ht="11.25">
      <c r="B363" s="217"/>
      <c r="C363" s="218"/>
      <c r="D363" s="208" t="s">
        <v>224</v>
      </c>
      <c r="E363" s="219" t="s">
        <v>1</v>
      </c>
      <c r="F363" s="220" t="s">
        <v>1655</v>
      </c>
      <c r="G363" s="218"/>
      <c r="H363" s="221">
        <v>0.299</v>
      </c>
      <c r="I363" s="222"/>
      <c r="J363" s="218"/>
      <c r="K363" s="218"/>
      <c r="L363" s="223"/>
      <c r="M363" s="224"/>
      <c r="N363" s="225"/>
      <c r="O363" s="225"/>
      <c r="P363" s="225"/>
      <c r="Q363" s="225"/>
      <c r="R363" s="225"/>
      <c r="S363" s="225"/>
      <c r="T363" s="226"/>
      <c r="AT363" s="227" t="s">
        <v>224</v>
      </c>
      <c r="AU363" s="227" t="s">
        <v>86</v>
      </c>
      <c r="AV363" s="14" t="s">
        <v>86</v>
      </c>
      <c r="AW363" s="14" t="s">
        <v>32</v>
      </c>
      <c r="AX363" s="14" t="s">
        <v>77</v>
      </c>
      <c r="AY363" s="227" t="s">
        <v>215</v>
      </c>
    </row>
    <row r="364" spans="2:51" s="15" customFormat="1" ht="11.25">
      <c r="B364" s="228"/>
      <c r="C364" s="229"/>
      <c r="D364" s="208" t="s">
        <v>224</v>
      </c>
      <c r="E364" s="230" t="s">
        <v>1474</v>
      </c>
      <c r="F364" s="231" t="s">
        <v>227</v>
      </c>
      <c r="G364" s="229"/>
      <c r="H364" s="232">
        <v>10.859</v>
      </c>
      <c r="I364" s="233"/>
      <c r="J364" s="229"/>
      <c r="K364" s="229"/>
      <c r="L364" s="234"/>
      <c r="M364" s="235"/>
      <c r="N364" s="236"/>
      <c r="O364" s="236"/>
      <c r="P364" s="236"/>
      <c r="Q364" s="236"/>
      <c r="R364" s="236"/>
      <c r="S364" s="236"/>
      <c r="T364" s="237"/>
      <c r="AT364" s="238" t="s">
        <v>224</v>
      </c>
      <c r="AU364" s="238" t="s">
        <v>86</v>
      </c>
      <c r="AV364" s="15" t="s">
        <v>222</v>
      </c>
      <c r="AW364" s="15" t="s">
        <v>32</v>
      </c>
      <c r="AX364" s="15" t="s">
        <v>84</v>
      </c>
      <c r="AY364" s="238" t="s">
        <v>215</v>
      </c>
    </row>
    <row r="365" spans="1:65" s="2" customFormat="1" ht="24.2" customHeight="1">
      <c r="A365" s="35"/>
      <c r="B365" s="36"/>
      <c r="C365" s="193" t="s">
        <v>612</v>
      </c>
      <c r="D365" s="193" t="s">
        <v>217</v>
      </c>
      <c r="E365" s="194" t="s">
        <v>1377</v>
      </c>
      <c r="F365" s="195" t="s">
        <v>1378</v>
      </c>
      <c r="G365" s="196" t="s">
        <v>365</v>
      </c>
      <c r="H365" s="197">
        <v>10.859</v>
      </c>
      <c r="I365" s="198"/>
      <c r="J365" s="199">
        <f>ROUND(I365*H365,2)</f>
        <v>0</v>
      </c>
      <c r="K365" s="195" t="s">
        <v>231</v>
      </c>
      <c r="L365" s="40"/>
      <c r="M365" s="200" t="s">
        <v>1</v>
      </c>
      <c r="N365" s="201" t="s">
        <v>42</v>
      </c>
      <c r="O365" s="72"/>
      <c r="P365" s="202">
        <f>O365*H365</f>
        <v>0</v>
      </c>
      <c r="Q365" s="202">
        <v>0</v>
      </c>
      <c r="R365" s="202">
        <f>Q365*H365</f>
        <v>0</v>
      </c>
      <c r="S365" s="202">
        <v>0</v>
      </c>
      <c r="T365" s="203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04" t="s">
        <v>222</v>
      </c>
      <c r="AT365" s="204" t="s">
        <v>217</v>
      </c>
      <c r="AU365" s="204" t="s">
        <v>86</v>
      </c>
      <c r="AY365" s="18" t="s">
        <v>215</v>
      </c>
      <c r="BE365" s="205">
        <f>IF(N365="základní",J365,0)</f>
        <v>0</v>
      </c>
      <c r="BF365" s="205">
        <f>IF(N365="snížená",J365,0)</f>
        <v>0</v>
      </c>
      <c r="BG365" s="205">
        <f>IF(N365="zákl. přenesená",J365,0)</f>
        <v>0</v>
      </c>
      <c r="BH365" s="205">
        <f>IF(N365="sníž. přenesená",J365,0)</f>
        <v>0</v>
      </c>
      <c r="BI365" s="205">
        <f>IF(N365="nulová",J365,0)</f>
        <v>0</v>
      </c>
      <c r="BJ365" s="18" t="s">
        <v>84</v>
      </c>
      <c r="BK365" s="205">
        <f>ROUND(I365*H365,2)</f>
        <v>0</v>
      </c>
      <c r="BL365" s="18" t="s">
        <v>222</v>
      </c>
      <c r="BM365" s="204" t="s">
        <v>579</v>
      </c>
    </row>
    <row r="366" spans="2:51" s="14" customFormat="1" ht="11.25">
      <c r="B366" s="217"/>
      <c r="C366" s="218"/>
      <c r="D366" s="208" t="s">
        <v>224</v>
      </c>
      <c r="E366" s="219" t="s">
        <v>1</v>
      </c>
      <c r="F366" s="220" t="s">
        <v>1656</v>
      </c>
      <c r="G366" s="218"/>
      <c r="H366" s="221">
        <v>10.859</v>
      </c>
      <c r="I366" s="222"/>
      <c r="J366" s="218"/>
      <c r="K366" s="218"/>
      <c r="L366" s="223"/>
      <c r="M366" s="224"/>
      <c r="N366" s="225"/>
      <c r="O366" s="225"/>
      <c r="P366" s="225"/>
      <c r="Q366" s="225"/>
      <c r="R366" s="225"/>
      <c r="S366" s="225"/>
      <c r="T366" s="226"/>
      <c r="AT366" s="227" t="s">
        <v>224</v>
      </c>
      <c r="AU366" s="227" t="s">
        <v>86</v>
      </c>
      <c r="AV366" s="14" t="s">
        <v>86</v>
      </c>
      <c r="AW366" s="14" t="s">
        <v>32</v>
      </c>
      <c r="AX366" s="14" t="s">
        <v>84</v>
      </c>
      <c r="AY366" s="227" t="s">
        <v>215</v>
      </c>
    </row>
    <row r="367" spans="1:65" s="2" customFormat="1" ht="33" customHeight="1">
      <c r="A367" s="35"/>
      <c r="B367" s="36"/>
      <c r="C367" s="193" t="s">
        <v>616</v>
      </c>
      <c r="D367" s="193" t="s">
        <v>217</v>
      </c>
      <c r="E367" s="194" t="s">
        <v>582</v>
      </c>
      <c r="F367" s="195" t="s">
        <v>583</v>
      </c>
      <c r="G367" s="196" t="s">
        <v>365</v>
      </c>
      <c r="H367" s="197">
        <v>10.859</v>
      </c>
      <c r="I367" s="198"/>
      <c r="J367" s="199">
        <f>ROUND(I367*H367,2)</f>
        <v>0</v>
      </c>
      <c r="K367" s="195" t="s">
        <v>231</v>
      </c>
      <c r="L367" s="40"/>
      <c r="M367" s="200" t="s">
        <v>1</v>
      </c>
      <c r="N367" s="201" t="s">
        <v>42</v>
      </c>
      <c r="O367" s="72"/>
      <c r="P367" s="202">
        <f>O367*H367</f>
        <v>0</v>
      </c>
      <c r="Q367" s="202">
        <v>0</v>
      </c>
      <c r="R367" s="202">
        <f>Q367*H367</f>
        <v>0</v>
      </c>
      <c r="S367" s="202">
        <v>0</v>
      </c>
      <c r="T367" s="203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04" t="s">
        <v>222</v>
      </c>
      <c r="AT367" s="204" t="s">
        <v>217</v>
      </c>
      <c r="AU367" s="204" t="s">
        <v>86</v>
      </c>
      <c r="AY367" s="18" t="s">
        <v>215</v>
      </c>
      <c r="BE367" s="205">
        <f>IF(N367="základní",J367,0)</f>
        <v>0</v>
      </c>
      <c r="BF367" s="205">
        <f>IF(N367="snížená",J367,0)</f>
        <v>0</v>
      </c>
      <c r="BG367" s="205">
        <f>IF(N367="zákl. přenesená",J367,0)</f>
        <v>0</v>
      </c>
      <c r="BH367" s="205">
        <f>IF(N367="sníž. přenesená",J367,0)</f>
        <v>0</v>
      </c>
      <c r="BI367" s="205">
        <f>IF(N367="nulová",J367,0)</f>
        <v>0</v>
      </c>
      <c r="BJ367" s="18" t="s">
        <v>84</v>
      </c>
      <c r="BK367" s="205">
        <f>ROUND(I367*H367,2)</f>
        <v>0</v>
      </c>
      <c r="BL367" s="18" t="s">
        <v>222</v>
      </c>
      <c r="BM367" s="204" t="s">
        <v>584</v>
      </c>
    </row>
    <row r="368" spans="1:65" s="2" customFormat="1" ht="24.2" customHeight="1">
      <c r="A368" s="35"/>
      <c r="B368" s="36"/>
      <c r="C368" s="193" t="s">
        <v>620</v>
      </c>
      <c r="D368" s="193" t="s">
        <v>217</v>
      </c>
      <c r="E368" s="194" t="s">
        <v>1657</v>
      </c>
      <c r="F368" s="195" t="s">
        <v>1658</v>
      </c>
      <c r="G368" s="196" t="s">
        <v>588</v>
      </c>
      <c r="H368" s="197">
        <v>93</v>
      </c>
      <c r="I368" s="198"/>
      <c r="J368" s="199">
        <f>ROUND(I368*H368,2)</f>
        <v>0</v>
      </c>
      <c r="K368" s="195" t="s">
        <v>231</v>
      </c>
      <c r="L368" s="40"/>
      <c r="M368" s="200" t="s">
        <v>1</v>
      </c>
      <c r="N368" s="201" t="s">
        <v>42</v>
      </c>
      <c r="O368" s="72"/>
      <c r="P368" s="202">
        <f>O368*H368</f>
        <v>0</v>
      </c>
      <c r="Q368" s="202">
        <v>0.00165</v>
      </c>
      <c r="R368" s="202">
        <f>Q368*H368</f>
        <v>0.15345</v>
      </c>
      <c r="S368" s="202">
        <v>0</v>
      </c>
      <c r="T368" s="203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04" t="s">
        <v>222</v>
      </c>
      <c r="AT368" s="204" t="s">
        <v>217</v>
      </c>
      <c r="AU368" s="204" t="s">
        <v>86</v>
      </c>
      <c r="AY368" s="18" t="s">
        <v>215</v>
      </c>
      <c r="BE368" s="205">
        <f>IF(N368="základní",J368,0)</f>
        <v>0</v>
      </c>
      <c r="BF368" s="205">
        <f>IF(N368="snížená",J368,0)</f>
        <v>0</v>
      </c>
      <c r="BG368" s="205">
        <f>IF(N368="zákl. přenesená",J368,0)</f>
        <v>0</v>
      </c>
      <c r="BH368" s="205">
        <f>IF(N368="sníž. přenesená",J368,0)</f>
        <v>0</v>
      </c>
      <c r="BI368" s="205">
        <f>IF(N368="nulová",J368,0)</f>
        <v>0</v>
      </c>
      <c r="BJ368" s="18" t="s">
        <v>84</v>
      </c>
      <c r="BK368" s="205">
        <f>ROUND(I368*H368,2)</f>
        <v>0</v>
      </c>
      <c r="BL368" s="18" t="s">
        <v>222</v>
      </c>
      <c r="BM368" s="204" t="s">
        <v>589</v>
      </c>
    </row>
    <row r="369" spans="1:65" s="2" customFormat="1" ht="16.5" customHeight="1">
      <c r="A369" s="35"/>
      <c r="B369" s="36"/>
      <c r="C369" s="250" t="s">
        <v>624</v>
      </c>
      <c r="D369" s="250" t="s">
        <v>527</v>
      </c>
      <c r="E369" s="251" t="s">
        <v>1659</v>
      </c>
      <c r="F369" s="252" t="s">
        <v>1660</v>
      </c>
      <c r="G369" s="253" t="s">
        <v>588</v>
      </c>
      <c r="H369" s="254">
        <v>93.93</v>
      </c>
      <c r="I369" s="255"/>
      <c r="J369" s="256">
        <f>ROUND(I369*H369,2)</f>
        <v>0</v>
      </c>
      <c r="K369" s="252" t="s">
        <v>221</v>
      </c>
      <c r="L369" s="257"/>
      <c r="M369" s="258" t="s">
        <v>1</v>
      </c>
      <c r="N369" s="259" t="s">
        <v>42</v>
      </c>
      <c r="O369" s="72"/>
      <c r="P369" s="202">
        <f>O369*H369</f>
        <v>0</v>
      </c>
      <c r="Q369" s="202">
        <v>0.011</v>
      </c>
      <c r="R369" s="202">
        <f>Q369*H369</f>
        <v>1.03323</v>
      </c>
      <c r="S369" s="202">
        <v>0</v>
      </c>
      <c r="T369" s="203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04" t="s">
        <v>261</v>
      </c>
      <c r="AT369" s="204" t="s">
        <v>527</v>
      </c>
      <c r="AU369" s="204" t="s">
        <v>86</v>
      </c>
      <c r="AY369" s="18" t="s">
        <v>215</v>
      </c>
      <c r="BE369" s="205">
        <f>IF(N369="základní",J369,0)</f>
        <v>0</v>
      </c>
      <c r="BF369" s="205">
        <f>IF(N369="snížená",J369,0)</f>
        <v>0</v>
      </c>
      <c r="BG369" s="205">
        <f>IF(N369="zákl. přenesená",J369,0)</f>
        <v>0</v>
      </c>
      <c r="BH369" s="205">
        <f>IF(N369="sníž. přenesená",J369,0)</f>
        <v>0</v>
      </c>
      <c r="BI369" s="205">
        <f>IF(N369="nulová",J369,0)</f>
        <v>0</v>
      </c>
      <c r="BJ369" s="18" t="s">
        <v>84</v>
      </c>
      <c r="BK369" s="205">
        <f>ROUND(I369*H369,2)</f>
        <v>0</v>
      </c>
      <c r="BL369" s="18" t="s">
        <v>222</v>
      </c>
      <c r="BM369" s="204" t="s">
        <v>597</v>
      </c>
    </row>
    <row r="370" spans="2:51" s="14" customFormat="1" ht="11.25">
      <c r="B370" s="217"/>
      <c r="C370" s="218"/>
      <c r="D370" s="208" t="s">
        <v>224</v>
      </c>
      <c r="E370" s="218"/>
      <c r="F370" s="220" t="s">
        <v>1661</v>
      </c>
      <c r="G370" s="218"/>
      <c r="H370" s="221">
        <v>93.93</v>
      </c>
      <c r="I370" s="222"/>
      <c r="J370" s="218"/>
      <c r="K370" s="218"/>
      <c r="L370" s="223"/>
      <c r="M370" s="224"/>
      <c r="N370" s="225"/>
      <c r="O370" s="225"/>
      <c r="P370" s="225"/>
      <c r="Q370" s="225"/>
      <c r="R370" s="225"/>
      <c r="S370" s="225"/>
      <c r="T370" s="226"/>
      <c r="AT370" s="227" t="s">
        <v>224</v>
      </c>
      <c r="AU370" s="227" t="s">
        <v>86</v>
      </c>
      <c r="AV370" s="14" t="s">
        <v>86</v>
      </c>
      <c r="AW370" s="14" t="s">
        <v>4</v>
      </c>
      <c r="AX370" s="14" t="s">
        <v>84</v>
      </c>
      <c r="AY370" s="227" t="s">
        <v>215</v>
      </c>
    </row>
    <row r="371" spans="1:65" s="2" customFormat="1" ht="24.2" customHeight="1">
      <c r="A371" s="35"/>
      <c r="B371" s="36"/>
      <c r="C371" s="193" t="s">
        <v>628</v>
      </c>
      <c r="D371" s="193" t="s">
        <v>217</v>
      </c>
      <c r="E371" s="194" t="s">
        <v>641</v>
      </c>
      <c r="F371" s="195" t="s">
        <v>642</v>
      </c>
      <c r="G371" s="196" t="s">
        <v>365</v>
      </c>
      <c r="H371" s="197">
        <v>10.859</v>
      </c>
      <c r="I371" s="198"/>
      <c r="J371" s="199">
        <f>ROUND(I371*H371,2)</f>
        <v>0</v>
      </c>
      <c r="K371" s="195" t="s">
        <v>221</v>
      </c>
      <c r="L371" s="40"/>
      <c r="M371" s="200" t="s">
        <v>1</v>
      </c>
      <c r="N371" s="201" t="s">
        <v>42</v>
      </c>
      <c r="O371" s="72"/>
      <c r="P371" s="202">
        <f>O371*H371</f>
        <v>0</v>
      </c>
      <c r="Q371" s="202">
        <v>2.234</v>
      </c>
      <c r="R371" s="202">
        <f>Q371*H371</f>
        <v>24.259006</v>
      </c>
      <c r="S371" s="202">
        <v>0</v>
      </c>
      <c r="T371" s="203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04" t="s">
        <v>222</v>
      </c>
      <c r="AT371" s="204" t="s">
        <v>217</v>
      </c>
      <c r="AU371" s="204" t="s">
        <v>86</v>
      </c>
      <c r="AY371" s="18" t="s">
        <v>215</v>
      </c>
      <c r="BE371" s="205">
        <f>IF(N371="základní",J371,0)</f>
        <v>0</v>
      </c>
      <c r="BF371" s="205">
        <f>IF(N371="snížená",J371,0)</f>
        <v>0</v>
      </c>
      <c r="BG371" s="205">
        <f>IF(N371="zákl. přenesená",J371,0)</f>
        <v>0</v>
      </c>
      <c r="BH371" s="205">
        <f>IF(N371="sníž. přenesená",J371,0)</f>
        <v>0</v>
      </c>
      <c r="BI371" s="205">
        <f>IF(N371="nulová",J371,0)</f>
        <v>0</v>
      </c>
      <c r="BJ371" s="18" t="s">
        <v>84</v>
      </c>
      <c r="BK371" s="205">
        <f>ROUND(I371*H371,2)</f>
        <v>0</v>
      </c>
      <c r="BL371" s="18" t="s">
        <v>222</v>
      </c>
      <c r="BM371" s="204" t="s">
        <v>643</v>
      </c>
    </row>
    <row r="372" spans="2:51" s="14" customFormat="1" ht="11.25">
      <c r="B372" s="217"/>
      <c r="C372" s="218"/>
      <c r="D372" s="208" t="s">
        <v>224</v>
      </c>
      <c r="E372" s="219" t="s">
        <v>1</v>
      </c>
      <c r="F372" s="220" t="s">
        <v>1654</v>
      </c>
      <c r="G372" s="218"/>
      <c r="H372" s="221">
        <v>10.56</v>
      </c>
      <c r="I372" s="222"/>
      <c r="J372" s="218"/>
      <c r="K372" s="218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224</v>
      </c>
      <c r="AU372" s="227" t="s">
        <v>86</v>
      </c>
      <c r="AV372" s="14" t="s">
        <v>86</v>
      </c>
      <c r="AW372" s="14" t="s">
        <v>32</v>
      </c>
      <c r="AX372" s="14" t="s">
        <v>77</v>
      </c>
      <c r="AY372" s="227" t="s">
        <v>215</v>
      </c>
    </row>
    <row r="373" spans="2:51" s="14" customFormat="1" ht="11.25">
      <c r="B373" s="217"/>
      <c r="C373" s="218"/>
      <c r="D373" s="208" t="s">
        <v>224</v>
      </c>
      <c r="E373" s="219" t="s">
        <v>1</v>
      </c>
      <c r="F373" s="220" t="s">
        <v>1655</v>
      </c>
      <c r="G373" s="218"/>
      <c r="H373" s="221">
        <v>0.299</v>
      </c>
      <c r="I373" s="222"/>
      <c r="J373" s="218"/>
      <c r="K373" s="218"/>
      <c r="L373" s="223"/>
      <c r="M373" s="224"/>
      <c r="N373" s="225"/>
      <c r="O373" s="225"/>
      <c r="P373" s="225"/>
      <c r="Q373" s="225"/>
      <c r="R373" s="225"/>
      <c r="S373" s="225"/>
      <c r="T373" s="226"/>
      <c r="AT373" s="227" t="s">
        <v>224</v>
      </c>
      <c r="AU373" s="227" t="s">
        <v>86</v>
      </c>
      <c r="AV373" s="14" t="s">
        <v>86</v>
      </c>
      <c r="AW373" s="14" t="s">
        <v>32</v>
      </c>
      <c r="AX373" s="14" t="s">
        <v>77</v>
      </c>
      <c r="AY373" s="227" t="s">
        <v>215</v>
      </c>
    </row>
    <row r="374" spans="2:51" s="15" customFormat="1" ht="11.25">
      <c r="B374" s="228"/>
      <c r="C374" s="229"/>
      <c r="D374" s="208" t="s">
        <v>224</v>
      </c>
      <c r="E374" s="230" t="s">
        <v>1662</v>
      </c>
      <c r="F374" s="231" t="s">
        <v>227</v>
      </c>
      <c r="G374" s="229"/>
      <c r="H374" s="232">
        <v>10.859</v>
      </c>
      <c r="I374" s="233"/>
      <c r="J374" s="229"/>
      <c r="K374" s="229"/>
      <c r="L374" s="234"/>
      <c r="M374" s="235"/>
      <c r="N374" s="236"/>
      <c r="O374" s="236"/>
      <c r="P374" s="236"/>
      <c r="Q374" s="236"/>
      <c r="R374" s="236"/>
      <c r="S374" s="236"/>
      <c r="T374" s="237"/>
      <c r="AT374" s="238" t="s">
        <v>224</v>
      </c>
      <c r="AU374" s="238" t="s">
        <v>86</v>
      </c>
      <c r="AV374" s="15" t="s">
        <v>222</v>
      </c>
      <c r="AW374" s="15" t="s">
        <v>32</v>
      </c>
      <c r="AX374" s="15" t="s">
        <v>84</v>
      </c>
      <c r="AY374" s="238" t="s">
        <v>215</v>
      </c>
    </row>
    <row r="375" spans="2:63" s="12" customFormat="1" ht="22.9" customHeight="1">
      <c r="B375" s="177"/>
      <c r="C375" s="178"/>
      <c r="D375" s="179" t="s">
        <v>76</v>
      </c>
      <c r="E375" s="191" t="s">
        <v>246</v>
      </c>
      <c r="F375" s="191" t="s">
        <v>648</v>
      </c>
      <c r="G375" s="178"/>
      <c r="H375" s="178"/>
      <c r="I375" s="181"/>
      <c r="J375" s="192">
        <f>BK375</f>
        <v>0</v>
      </c>
      <c r="K375" s="178"/>
      <c r="L375" s="183"/>
      <c r="M375" s="184"/>
      <c r="N375" s="185"/>
      <c r="O375" s="185"/>
      <c r="P375" s="186">
        <f>SUM(P376:P413)</f>
        <v>0</v>
      </c>
      <c r="Q375" s="185"/>
      <c r="R375" s="186">
        <f>SUM(R376:R413)</f>
        <v>22.265770080000003</v>
      </c>
      <c r="S375" s="185"/>
      <c r="T375" s="187">
        <f>SUM(T376:T413)</f>
        <v>0</v>
      </c>
      <c r="AR375" s="188" t="s">
        <v>84</v>
      </c>
      <c r="AT375" s="189" t="s">
        <v>76</v>
      </c>
      <c r="AU375" s="189" t="s">
        <v>84</v>
      </c>
      <c r="AY375" s="188" t="s">
        <v>215</v>
      </c>
      <c r="BK375" s="190">
        <f>SUM(BK376:BK413)</f>
        <v>0</v>
      </c>
    </row>
    <row r="376" spans="1:65" s="2" customFormat="1" ht="21.75" customHeight="1">
      <c r="A376" s="35"/>
      <c r="B376" s="36"/>
      <c r="C376" s="193" t="s">
        <v>632</v>
      </c>
      <c r="D376" s="193" t="s">
        <v>217</v>
      </c>
      <c r="E376" s="194" t="s">
        <v>1663</v>
      </c>
      <c r="F376" s="195" t="s">
        <v>1664</v>
      </c>
      <c r="G376" s="196" t="s">
        <v>230</v>
      </c>
      <c r="H376" s="197">
        <v>3.091</v>
      </c>
      <c r="I376" s="198"/>
      <c r="J376" s="199">
        <f>ROUND(I376*H376,2)</f>
        <v>0</v>
      </c>
      <c r="K376" s="195" t="s">
        <v>221</v>
      </c>
      <c r="L376" s="40"/>
      <c r="M376" s="200" t="s">
        <v>1</v>
      </c>
      <c r="N376" s="201" t="s">
        <v>42</v>
      </c>
      <c r="O376" s="72"/>
      <c r="P376" s="202">
        <f>O376*H376</f>
        <v>0</v>
      </c>
      <c r="Q376" s="202">
        <v>0</v>
      </c>
      <c r="R376" s="202">
        <f>Q376*H376</f>
        <v>0</v>
      </c>
      <c r="S376" s="202">
        <v>0</v>
      </c>
      <c r="T376" s="203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04" t="s">
        <v>222</v>
      </c>
      <c r="AT376" s="204" t="s">
        <v>217</v>
      </c>
      <c r="AU376" s="204" t="s">
        <v>86</v>
      </c>
      <c r="AY376" s="18" t="s">
        <v>215</v>
      </c>
      <c r="BE376" s="205">
        <f>IF(N376="základní",J376,0)</f>
        <v>0</v>
      </c>
      <c r="BF376" s="205">
        <f>IF(N376="snížená",J376,0)</f>
        <v>0</v>
      </c>
      <c r="BG376" s="205">
        <f>IF(N376="zákl. přenesená",J376,0)</f>
        <v>0</v>
      </c>
      <c r="BH376" s="205">
        <f>IF(N376="sníž. přenesená",J376,0)</f>
        <v>0</v>
      </c>
      <c r="BI376" s="205">
        <f>IF(N376="nulová",J376,0)</f>
        <v>0</v>
      </c>
      <c r="BJ376" s="18" t="s">
        <v>84</v>
      </c>
      <c r="BK376" s="205">
        <f>ROUND(I376*H376,2)</f>
        <v>0</v>
      </c>
      <c r="BL376" s="18" t="s">
        <v>222</v>
      </c>
      <c r="BM376" s="204" t="s">
        <v>1665</v>
      </c>
    </row>
    <row r="377" spans="2:51" s="14" customFormat="1" ht="11.25">
      <c r="B377" s="217"/>
      <c r="C377" s="218"/>
      <c r="D377" s="208" t="s">
        <v>224</v>
      </c>
      <c r="E377" s="219" t="s">
        <v>1</v>
      </c>
      <c r="F377" s="220" t="s">
        <v>1485</v>
      </c>
      <c r="G377" s="218"/>
      <c r="H377" s="221">
        <v>3.091</v>
      </c>
      <c r="I377" s="222"/>
      <c r="J377" s="218"/>
      <c r="K377" s="218"/>
      <c r="L377" s="223"/>
      <c r="M377" s="224"/>
      <c r="N377" s="225"/>
      <c r="O377" s="225"/>
      <c r="P377" s="225"/>
      <c r="Q377" s="225"/>
      <c r="R377" s="225"/>
      <c r="S377" s="225"/>
      <c r="T377" s="226"/>
      <c r="AT377" s="227" t="s">
        <v>224</v>
      </c>
      <c r="AU377" s="227" t="s">
        <v>86</v>
      </c>
      <c r="AV377" s="14" t="s">
        <v>86</v>
      </c>
      <c r="AW377" s="14" t="s">
        <v>32</v>
      </c>
      <c r="AX377" s="14" t="s">
        <v>84</v>
      </c>
      <c r="AY377" s="227" t="s">
        <v>215</v>
      </c>
    </row>
    <row r="378" spans="1:65" s="2" customFormat="1" ht="24.2" customHeight="1">
      <c r="A378" s="35"/>
      <c r="B378" s="36"/>
      <c r="C378" s="193" t="s">
        <v>636</v>
      </c>
      <c r="D378" s="193" t="s">
        <v>217</v>
      </c>
      <c r="E378" s="194" t="s">
        <v>1666</v>
      </c>
      <c r="F378" s="195" t="s">
        <v>1667</v>
      </c>
      <c r="G378" s="196" t="s">
        <v>230</v>
      </c>
      <c r="H378" s="197">
        <v>28.501</v>
      </c>
      <c r="I378" s="198"/>
      <c r="J378" s="199">
        <f>ROUND(I378*H378,2)</f>
        <v>0</v>
      </c>
      <c r="K378" s="195" t="s">
        <v>231</v>
      </c>
      <c r="L378" s="40"/>
      <c r="M378" s="200" t="s">
        <v>1</v>
      </c>
      <c r="N378" s="201" t="s">
        <v>42</v>
      </c>
      <c r="O378" s="72"/>
      <c r="P378" s="202">
        <f>O378*H378</f>
        <v>0</v>
      </c>
      <c r="Q378" s="202">
        <v>0</v>
      </c>
      <c r="R378" s="202">
        <f>Q378*H378</f>
        <v>0</v>
      </c>
      <c r="S378" s="202">
        <v>0</v>
      </c>
      <c r="T378" s="203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04" t="s">
        <v>222</v>
      </c>
      <c r="AT378" s="204" t="s">
        <v>217</v>
      </c>
      <c r="AU378" s="204" t="s">
        <v>86</v>
      </c>
      <c r="AY378" s="18" t="s">
        <v>215</v>
      </c>
      <c r="BE378" s="205">
        <f>IF(N378="základní",J378,0)</f>
        <v>0</v>
      </c>
      <c r="BF378" s="205">
        <f>IF(N378="snížená",J378,0)</f>
        <v>0</v>
      </c>
      <c r="BG378" s="205">
        <f>IF(N378="zákl. přenesená",J378,0)</f>
        <v>0</v>
      </c>
      <c r="BH378" s="205">
        <f>IF(N378="sníž. přenesená",J378,0)</f>
        <v>0</v>
      </c>
      <c r="BI378" s="205">
        <f>IF(N378="nulová",J378,0)</f>
        <v>0</v>
      </c>
      <c r="BJ378" s="18" t="s">
        <v>84</v>
      </c>
      <c r="BK378" s="205">
        <f>ROUND(I378*H378,2)</f>
        <v>0</v>
      </c>
      <c r="BL378" s="18" t="s">
        <v>222</v>
      </c>
      <c r="BM378" s="204" t="s">
        <v>1668</v>
      </c>
    </row>
    <row r="379" spans="2:51" s="14" customFormat="1" ht="11.25">
      <c r="B379" s="217"/>
      <c r="C379" s="218"/>
      <c r="D379" s="208" t="s">
        <v>224</v>
      </c>
      <c r="E379" s="219" t="s">
        <v>1</v>
      </c>
      <c r="F379" s="220" t="s">
        <v>1669</v>
      </c>
      <c r="G379" s="218"/>
      <c r="H379" s="221">
        <v>0.066</v>
      </c>
      <c r="I379" s="222"/>
      <c r="J379" s="218"/>
      <c r="K379" s="218"/>
      <c r="L379" s="223"/>
      <c r="M379" s="224"/>
      <c r="N379" s="225"/>
      <c r="O379" s="225"/>
      <c r="P379" s="225"/>
      <c r="Q379" s="225"/>
      <c r="R379" s="225"/>
      <c r="S379" s="225"/>
      <c r="T379" s="226"/>
      <c r="AT379" s="227" t="s">
        <v>224</v>
      </c>
      <c r="AU379" s="227" t="s">
        <v>86</v>
      </c>
      <c r="AV379" s="14" t="s">
        <v>86</v>
      </c>
      <c r="AW379" s="14" t="s">
        <v>32</v>
      </c>
      <c r="AX379" s="14" t="s">
        <v>77</v>
      </c>
      <c r="AY379" s="227" t="s">
        <v>215</v>
      </c>
    </row>
    <row r="380" spans="2:51" s="14" customFormat="1" ht="11.25">
      <c r="B380" s="217"/>
      <c r="C380" s="218"/>
      <c r="D380" s="208" t="s">
        <v>224</v>
      </c>
      <c r="E380" s="219" t="s">
        <v>1</v>
      </c>
      <c r="F380" s="220" t="s">
        <v>1670</v>
      </c>
      <c r="G380" s="218"/>
      <c r="H380" s="221">
        <v>23.617</v>
      </c>
      <c r="I380" s="222"/>
      <c r="J380" s="218"/>
      <c r="K380" s="218"/>
      <c r="L380" s="223"/>
      <c r="M380" s="224"/>
      <c r="N380" s="225"/>
      <c r="O380" s="225"/>
      <c r="P380" s="225"/>
      <c r="Q380" s="225"/>
      <c r="R380" s="225"/>
      <c r="S380" s="225"/>
      <c r="T380" s="226"/>
      <c r="AT380" s="227" t="s">
        <v>224</v>
      </c>
      <c r="AU380" s="227" t="s">
        <v>86</v>
      </c>
      <c r="AV380" s="14" t="s">
        <v>86</v>
      </c>
      <c r="AW380" s="14" t="s">
        <v>32</v>
      </c>
      <c r="AX380" s="14" t="s">
        <v>77</v>
      </c>
      <c r="AY380" s="227" t="s">
        <v>215</v>
      </c>
    </row>
    <row r="381" spans="2:51" s="14" customFormat="1" ht="11.25">
      <c r="B381" s="217"/>
      <c r="C381" s="218"/>
      <c r="D381" s="208" t="s">
        <v>224</v>
      </c>
      <c r="E381" s="219" t="s">
        <v>1</v>
      </c>
      <c r="F381" s="220" t="s">
        <v>1671</v>
      </c>
      <c r="G381" s="218"/>
      <c r="H381" s="221">
        <v>4.818</v>
      </c>
      <c r="I381" s="222"/>
      <c r="J381" s="218"/>
      <c r="K381" s="218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224</v>
      </c>
      <c r="AU381" s="227" t="s">
        <v>86</v>
      </c>
      <c r="AV381" s="14" t="s">
        <v>86</v>
      </c>
      <c r="AW381" s="14" t="s">
        <v>32</v>
      </c>
      <c r="AX381" s="14" t="s">
        <v>77</v>
      </c>
      <c r="AY381" s="227" t="s">
        <v>215</v>
      </c>
    </row>
    <row r="382" spans="2:51" s="15" customFormat="1" ht="11.25">
      <c r="B382" s="228"/>
      <c r="C382" s="229"/>
      <c r="D382" s="208" t="s">
        <v>224</v>
      </c>
      <c r="E382" s="230" t="s">
        <v>1483</v>
      </c>
      <c r="F382" s="231" t="s">
        <v>227</v>
      </c>
      <c r="G382" s="229"/>
      <c r="H382" s="232">
        <v>28.501</v>
      </c>
      <c r="I382" s="233"/>
      <c r="J382" s="229"/>
      <c r="K382" s="229"/>
      <c r="L382" s="234"/>
      <c r="M382" s="235"/>
      <c r="N382" s="236"/>
      <c r="O382" s="236"/>
      <c r="P382" s="236"/>
      <c r="Q382" s="236"/>
      <c r="R382" s="236"/>
      <c r="S382" s="236"/>
      <c r="T382" s="237"/>
      <c r="AT382" s="238" t="s">
        <v>224</v>
      </c>
      <c r="AU382" s="238" t="s">
        <v>86</v>
      </c>
      <c r="AV382" s="15" t="s">
        <v>222</v>
      </c>
      <c r="AW382" s="15" t="s">
        <v>32</v>
      </c>
      <c r="AX382" s="15" t="s">
        <v>84</v>
      </c>
      <c r="AY382" s="238" t="s">
        <v>215</v>
      </c>
    </row>
    <row r="383" spans="1:65" s="2" customFormat="1" ht="33" customHeight="1">
      <c r="A383" s="35"/>
      <c r="B383" s="36"/>
      <c r="C383" s="193" t="s">
        <v>640</v>
      </c>
      <c r="D383" s="193" t="s">
        <v>217</v>
      </c>
      <c r="E383" s="194" t="s">
        <v>1672</v>
      </c>
      <c r="F383" s="195" t="s">
        <v>1673</v>
      </c>
      <c r="G383" s="196" t="s">
        <v>230</v>
      </c>
      <c r="H383" s="197">
        <v>4.818</v>
      </c>
      <c r="I383" s="198"/>
      <c r="J383" s="199">
        <f>ROUND(I383*H383,2)</f>
        <v>0</v>
      </c>
      <c r="K383" s="195" t="s">
        <v>231</v>
      </c>
      <c r="L383" s="40"/>
      <c r="M383" s="200" t="s">
        <v>1</v>
      </c>
      <c r="N383" s="201" t="s">
        <v>42</v>
      </c>
      <c r="O383" s="72"/>
      <c r="P383" s="202">
        <f>O383*H383</f>
        <v>0</v>
      </c>
      <c r="Q383" s="202">
        <v>0</v>
      </c>
      <c r="R383" s="202">
        <f>Q383*H383</f>
        <v>0</v>
      </c>
      <c r="S383" s="202">
        <v>0</v>
      </c>
      <c r="T383" s="203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04" t="s">
        <v>222</v>
      </c>
      <c r="AT383" s="204" t="s">
        <v>217</v>
      </c>
      <c r="AU383" s="204" t="s">
        <v>86</v>
      </c>
      <c r="AY383" s="18" t="s">
        <v>215</v>
      </c>
      <c r="BE383" s="205">
        <f>IF(N383="základní",J383,0)</f>
        <v>0</v>
      </c>
      <c r="BF383" s="205">
        <f>IF(N383="snížená",J383,0)</f>
        <v>0</v>
      </c>
      <c r="BG383" s="205">
        <f>IF(N383="zákl. přenesená",J383,0)</f>
        <v>0</v>
      </c>
      <c r="BH383" s="205">
        <f>IF(N383="sníž. přenesená",J383,0)</f>
        <v>0</v>
      </c>
      <c r="BI383" s="205">
        <f>IF(N383="nulová",J383,0)</f>
        <v>0</v>
      </c>
      <c r="BJ383" s="18" t="s">
        <v>84</v>
      </c>
      <c r="BK383" s="205">
        <f>ROUND(I383*H383,2)</f>
        <v>0</v>
      </c>
      <c r="BL383" s="18" t="s">
        <v>222</v>
      </c>
      <c r="BM383" s="204" t="s">
        <v>1674</v>
      </c>
    </row>
    <row r="384" spans="2:51" s="14" customFormat="1" ht="11.25">
      <c r="B384" s="217"/>
      <c r="C384" s="218"/>
      <c r="D384" s="208" t="s">
        <v>224</v>
      </c>
      <c r="E384" s="219" t="s">
        <v>1</v>
      </c>
      <c r="F384" s="220" t="s">
        <v>1671</v>
      </c>
      <c r="G384" s="218"/>
      <c r="H384" s="221">
        <v>4.818</v>
      </c>
      <c r="I384" s="222"/>
      <c r="J384" s="218"/>
      <c r="K384" s="218"/>
      <c r="L384" s="223"/>
      <c r="M384" s="224"/>
      <c r="N384" s="225"/>
      <c r="O384" s="225"/>
      <c r="P384" s="225"/>
      <c r="Q384" s="225"/>
      <c r="R384" s="225"/>
      <c r="S384" s="225"/>
      <c r="T384" s="226"/>
      <c r="AT384" s="227" t="s">
        <v>224</v>
      </c>
      <c r="AU384" s="227" t="s">
        <v>86</v>
      </c>
      <c r="AV384" s="14" t="s">
        <v>86</v>
      </c>
      <c r="AW384" s="14" t="s">
        <v>32</v>
      </c>
      <c r="AX384" s="14" t="s">
        <v>84</v>
      </c>
      <c r="AY384" s="227" t="s">
        <v>215</v>
      </c>
    </row>
    <row r="385" spans="1:65" s="2" customFormat="1" ht="16.5" customHeight="1">
      <c r="A385" s="35"/>
      <c r="B385" s="36"/>
      <c r="C385" s="193" t="s">
        <v>644</v>
      </c>
      <c r="D385" s="193" t="s">
        <v>217</v>
      </c>
      <c r="E385" s="194" t="s">
        <v>650</v>
      </c>
      <c r="F385" s="195" t="s">
        <v>651</v>
      </c>
      <c r="G385" s="196" t="s">
        <v>230</v>
      </c>
      <c r="H385" s="197">
        <v>71.016</v>
      </c>
      <c r="I385" s="198"/>
      <c r="J385" s="199">
        <f>ROUND(I385*H385,2)</f>
        <v>0</v>
      </c>
      <c r="K385" s="195" t="s">
        <v>221</v>
      </c>
      <c r="L385" s="40"/>
      <c r="M385" s="200" t="s">
        <v>1</v>
      </c>
      <c r="N385" s="201" t="s">
        <v>42</v>
      </c>
      <c r="O385" s="72"/>
      <c r="P385" s="202">
        <f>O385*H385</f>
        <v>0</v>
      </c>
      <c r="Q385" s="202">
        <v>0</v>
      </c>
      <c r="R385" s="202">
        <f>Q385*H385</f>
        <v>0</v>
      </c>
      <c r="S385" s="202">
        <v>0</v>
      </c>
      <c r="T385" s="203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04" t="s">
        <v>222</v>
      </c>
      <c r="AT385" s="204" t="s">
        <v>217</v>
      </c>
      <c r="AU385" s="204" t="s">
        <v>86</v>
      </c>
      <c r="AY385" s="18" t="s">
        <v>215</v>
      </c>
      <c r="BE385" s="205">
        <f>IF(N385="základní",J385,0)</f>
        <v>0</v>
      </c>
      <c r="BF385" s="205">
        <f>IF(N385="snížená",J385,0)</f>
        <v>0</v>
      </c>
      <c r="BG385" s="205">
        <f>IF(N385="zákl. přenesená",J385,0)</f>
        <v>0</v>
      </c>
      <c r="BH385" s="205">
        <f>IF(N385="sníž. přenesená",J385,0)</f>
        <v>0</v>
      </c>
      <c r="BI385" s="205">
        <f>IF(N385="nulová",J385,0)</f>
        <v>0</v>
      </c>
      <c r="BJ385" s="18" t="s">
        <v>84</v>
      </c>
      <c r="BK385" s="205">
        <f>ROUND(I385*H385,2)</f>
        <v>0</v>
      </c>
      <c r="BL385" s="18" t="s">
        <v>222</v>
      </c>
      <c r="BM385" s="204" t="s">
        <v>652</v>
      </c>
    </row>
    <row r="386" spans="2:51" s="13" customFormat="1" ht="11.25">
      <c r="B386" s="206"/>
      <c r="C386" s="207"/>
      <c r="D386" s="208" t="s">
        <v>224</v>
      </c>
      <c r="E386" s="209" t="s">
        <v>1</v>
      </c>
      <c r="F386" s="210" t="s">
        <v>653</v>
      </c>
      <c r="G386" s="207"/>
      <c r="H386" s="209" t="s">
        <v>1</v>
      </c>
      <c r="I386" s="211"/>
      <c r="J386" s="207"/>
      <c r="K386" s="207"/>
      <c r="L386" s="212"/>
      <c r="M386" s="213"/>
      <c r="N386" s="214"/>
      <c r="O386" s="214"/>
      <c r="P386" s="214"/>
      <c r="Q386" s="214"/>
      <c r="R386" s="214"/>
      <c r="S386" s="214"/>
      <c r="T386" s="215"/>
      <c r="AT386" s="216" t="s">
        <v>224</v>
      </c>
      <c r="AU386" s="216" t="s">
        <v>86</v>
      </c>
      <c r="AV386" s="13" t="s">
        <v>84</v>
      </c>
      <c r="AW386" s="13" t="s">
        <v>32</v>
      </c>
      <c r="AX386" s="13" t="s">
        <v>77</v>
      </c>
      <c r="AY386" s="216" t="s">
        <v>215</v>
      </c>
    </row>
    <row r="387" spans="2:51" s="14" customFormat="1" ht="11.25">
      <c r="B387" s="217"/>
      <c r="C387" s="218"/>
      <c r="D387" s="208" t="s">
        <v>224</v>
      </c>
      <c r="E387" s="219" t="s">
        <v>1</v>
      </c>
      <c r="F387" s="220" t="s">
        <v>1461</v>
      </c>
      <c r="G387" s="218"/>
      <c r="H387" s="221">
        <v>44.418</v>
      </c>
      <c r="I387" s="222"/>
      <c r="J387" s="218"/>
      <c r="K387" s="218"/>
      <c r="L387" s="223"/>
      <c r="M387" s="224"/>
      <c r="N387" s="225"/>
      <c r="O387" s="225"/>
      <c r="P387" s="225"/>
      <c r="Q387" s="225"/>
      <c r="R387" s="225"/>
      <c r="S387" s="225"/>
      <c r="T387" s="226"/>
      <c r="AT387" s="227" t="s">
        <v>224</v>
      </c>
      <c r="AU387" s="227" t="s">
        <v>86</v>
      </c>
      <c r="AV387" s="14" t="s">
        <v>86</v>
      </c>
      <c r="AW387" s="14" t="s">
        <v>32</v>
      </c>
      <c r="AX387" s="14" t="s">
        <v>77</v>
      </c>
      <c r="AY387" s="227" t="s">
        <v>215</v>
      </c>
    </row>
    <row r="388" spans="2:51" s="14" customFormat="1" ht="11.25">
      <c r="B388" s="217"/>
      <c r="C388" s="218"/>
      <c r="D388" s="208" t="s">
        <v>224</v>
      </c>
      <c r="E388" s="219" t="s">
        <v>1</v>
      </c>
      <c r="F388" s="220" t="s">
        <v>1493</v>
      </c>
      <c r="G388" s="218"/>
      <c r="H388" s="221">
        <v>26.598</v>
      </c>
      <c r="I388" s="222"/>
      <c r="J388" s="218"/>
      <c r="K388" s="218"/>
      <c r="L388" s="223"/>
      <c r="M388" s="224"/>
      <c r="N388" s="225"/>
      <c r="O388" s="225"/>
      <c r="P388" s="225"/>
      <c r="Q388" s="225"/>
      <c r="R388" s="225"/>
      <c r="S388" s="225"/>
      <c r="T388" s="226"/>
      <c r="AT388" s="227" t="s">
        <v>224</v>
      </c>
      <c r="AU388" s="227" t="s">
        <v>86</v>
      </c>
      <c r="AV388" s="14" t="s">
        <v>86</v>
      </c>
      <c r="AW388" s="14" t="s">
        <v>32</v>
      </c>
      <c r="AX388" s="14" t="s">
        <v>77</v>
      </c>
      <c r="AY388" s="227" t="s">
        <v>215</v>
      </c>
    </row>
    <row r="389" spans="2:51" s="15" customFormat="1" ht="11.25">
      <c r="B389" s="228"/>
      <c r="C389" s="229"/>
      <c r="D389" s="208" t="s">
        <v>224</v>
      </c>
      <c r="E389" s="230" t="s">
        <v>166</v>
      </c>
      <c r="F389" s="231" t="s">
        <v>227</v>
      </c>
      <c r="G389" s="229"/>
      <c r="H389" s="232">
        <v>71.016</v>
      </c>
      <c r="I389" s="233"/>
      <c r="J389" s="229"/>
      <c r="K389" s="229"/>
      <c r="L389" s="234"/>
      <c r="M389" s="235"/>
      <c r="N389" s="236"/>
      <c r="O389" s="236"/>
      <c r="P389" s="236"/>
      <c r="Q389" s="236"/>
      <c r="R389" s="236"/>
      <c r="S389" s="236"/>
      <c r="T389" s="237"/>
      <c r="AT389" s="238" t="s">
        <v>224</v>
      </c>
      <c r="AU389" s="238" t="s">
        <v>86</v>
      </c>
      <c r="AV389" s="15" t="s">
        <v>222</v>
      </c>
      <c r="AW389" s="15" t="s">
        <v>32</v>
      </c>
      <c r="AX389" s="15" t="s">
        <v>84</v>
      </c>
      <c r="AY389" s="238" t="s">
        <v>215</v>
      </c>
    </row>
    <row r="390" spans="1:65" s="2" customFormat="1" ht="24.2" customHeight="1">
      <c r="A390" s="35"/>
      <c r="B390" s="36"/>
      <c r="C390" s="193" t="s">
        <v>649</v>
      </c>
      <c r="D390" s="193" t="s">
        <v>217</v>
      </c>
      <c r="E390" s="194" t="s">
        <v>533</v>
      </c>
      <c r="F390" s="195" t="s">
        <v>534</v>
      </c>
      <c r="G390" s="196" t="s">
        <v>365</v>
      </c>
      <c r="H390" s="197">
        <v>20.722</v>
      </c>
      <c r="I390" s="198"/>
      <c r="J390" s="199">
        <f>ROUND(I390*H390,2)</f>
        <v>0</v>
      </c>
      <c r="K390" s="195" t="s">
        <v>231</v>
      </c>
      <c r="L390" s="40"/>
      <c r="M390" s="200" t="s">
        <v>1</v>
      </c>
      <c r="N390" s="201" t="s">
        <v>42</v>
      </c>
      <c r="O390" s="72"/>
      <c r="P390" s="202">
        <f>O390*H390</f>
        <v>0</v>
      </c>
      <c r="Q390" s="202">
        <v>0</v>
      </c>
      <c r="R390" s="202">
        <f>Q390*H390</f>
        <v>0</v>
      </c>
      <c r="S390" s="202">
        <v>0</v>
      </c>
      <c r="T390" s="203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04" t="s">
        <v>222</v>
      </c>
      <c r="AT390" s="204" t="s">
        <v>217</v>
      </c>
      <c r="AU390" s="204" t="s">
        <v>86</v>
      </c>
      <c r="AY390" s="18" t="s">
        <v>215</v>
      </c>
      <c r="BE390" s="205">
        <f>IF(N390="základní",J390,0)</f>
        <v>0</v>
      </c>
      <c r="BF390" s="205">
        <f>IF(N390="snížená",J390,0)</f>
        <v>0</v>
      </c>
      <c r="BG390" s="205">
        <f>IF(N390="zákl. přenesená",J390,0)</f>
        <v>0</v>
      </c>
      <c r="BH390" s="205">
        <f>IF(N390="sníž. přenesená",J390,0)</f>
        <v>0</v>
      </c>
      <c r="BI390" s="205">
        <f>IF(N390="nulová",J390,0)</f>
        <v>0</v>
      </c>
      <c r="BJ390" s="18" t="s">
        <v>84</v>
      </c>
      <c r="BK390" s="205">
        <f>ROUND(I390*H390,2)</f>
        <v>0</v>
      </c>
      <c r="BL390" s="18" t="s">
        <v>222</v>
      </c>
      <c r="BM390" s="204" t="s">
        <v>655</v>
      </c>
    </row>
    <row r="391" spans="2:51" s="13" customFormat="1" ht="11.25">
      <c r="B391" s="206"/>
      <c r="C391" s="207"/>
      <c r="D391" s="208" t="s">
        <v>224</v>
      </c>
      <c r="E391" s="209" t="s">
        <v>1</v>
      </c>
      <c r="F391" s="210" t="s">
        <v>1675</v>
      </c>
      <c r="G391" s="207"/>
      <c r="H391" s="209" t="s">
        <v>1</v>
      </c>
      <c r="I391" s="211"/>
      <c r="J391" s="207"/>
      <c r="K391" s="207"/>
      <c r="L391" s="212"/>
      <c r="M391" s="213"/>
      <c r="N391" s="214"/>
      <c r="O391" s="214"/>
      <c r="P391" s="214"/>
      <c r="Q391" s="214"/>
      <c r="R391" s="214"/>
      <c r="S391" s="214"/>
      <c r="T391" s="215"/>
      <c r="AT391" s="216" t="s">
        <v>224</v>
      </c>
      <c r="AU391" s="216" t="s">
        <v>86</v>
      </c>
      <c r="AV391" s="13" t="s">
        <v>84</v>
      </c>
      <c r="AW391" s="13" t="s">
        <v>32</v>
      </c>
      <c r="AX391" s="13" t="s">
        <v>77</v>
      </c>
      <c r="AY391" s="216" t="s">
        <v>215</v>
      </c>
    </row>
    <row r="392" spans="2:51" s="14" customFormat="1" ht="11.25">
      <c r="B392" s="217"/>
      <c r="C392" s="218"/>
      <c r="D392" s="208" t="s">
        <v>224</v>
      </c>
      <c r="E392" s="219" t="s">
        <v>1</v>
      </c>
      <c r="F392" s="220" t="s">
        <v>1676</v>
      </c>
      <c r="G392" s="218"/>
      <c r="H392" s="221">
        <v>5.7</v>
      </c>
      <c r="I392" s="222"/>
      <c r="J392" s="218"/>
      <c r="K392" s="218"/>
      <c r="L392" s="223"/>
      <c r="M392" s="224"/>
      <c r="N392" s="225"/>
      <c r="O392" s="225"/>
      <c r="P392" s="225"/>
      <c r="Q392" s="225"/>
      <c r="R392" s="225"/>
      <c r="S392" s="225"/>
      <c r="T392" s="226"/>
      <c r="AT392" s="227" t="s">
        <v>224</v>
      </c>
      <c r="AU392" s="227" t="s">
        <v>86</v>
      </c>
      <c r="AV392" s="14" t="s">
        <v>86</v>
      </c>
      <c r="AW392" s="14" t="s">
        <v>32</v>
      </c>
      <c r="AX392" s="14" t="s">
        <v>77</v>
      </c>
      <c r="AY392" s="227" t="s">
        <v>215</v>
      </c>
    </row>
    <row r="393" spans="2:51" s="14" customFormat="1" ht="11.25">
      <c r="B393" s="217"/>
      <c r="C393" s="218"/>
      <c r="D393" s="208" t="s">
        <v>224</v>
      </c>
      <c r="E393" s="219" t="s">
        <v>1</v>
      </c>
      <c r="F393" s="220" t="s">
        <v>1677</v>
      </c>
      <c r="G393" s="218"/>
      <c r="H393" s="221">
        <v>0.819</v>
      </c>
      <c r="I393" s="222"/>
      <c r="J393" s="218"/>
      <c r="K393" s="218"/>
      <c r="L393" s="223"/>
      <c r="M393" s="224"/>
      <c r="N393" s="225"/>
      <c r="O393" s="225"/>
      <c r="P393" s="225"/>
      <c r="Q393" s="225"/>
      <c r="R393" s="225"/>
      <c r="S393" s="225"/>
      <c r="T393" s="226"/>
      <c r="AT393" s="227" t="s">
        <v>224</v>
      </c>
      <c r="AU393" s="227" t="s">
        <v>86</v>
      </c>
      <c r="AV393" s="14" t="s">
        <v>86</v>
      </c>
      <c r="AW393" s="14" t="s">
        <v>32</v>
      </c>
      <c r="AX393" s="14" t="s">
        <v>77</v>
      </c>
      <c r="AY393" s="227" t="s">
        <v>215</v>
      </c>
    </row>
    <row r="394" spans="2:51" s="14" customFormat="1" ht="11.25">
      <c r="B394" s="217"/>
      <c r="C394" s="218"/>
      <c r="D394" s="208" t="s">
        <v>224</v>
      </c>
      <c r="E394" s="219" t="s">
        <v>1</v>
      </c>
      <c r="F394" s="220" t="s">
        <v>1678</v>
      </c>
      <c r="G394" s="218"/>
      <c r="H394" s="221">
        <v>14.203</v>
      </c>
      <c r="I394" s="222"/>
      <c r="J394" s="218"/>
      <c r="K394" s="218"/>
      <c r="L394" s="223"/>
      <c r="M394" s="224"/>
      <c r="N394" s="225"/>
      <c r="O394" s="225"/>
      <c r="P394" s="225"/>
      <c r="Q394" s="225"/>
      <c r="R394" s="225"/>
      <c r="S394" s="225"/>
      <c r="T394" s="226"/>
      <c r="AT394" s="227" t="s">
        <v>224</v>
      </c>
      <c r="AU394" s="227" t="s">
        <v>86</v>
      </c>
      <c r="AV394" s="14" t="s">
        <v>86</v>
      </c>
      <c r="AW394" s="14" t="s">
        <v>32</v>
      </c>
      <c r="AX394" s="14" t="s">
        <v>77</v>
      </c>
      <c r="AY394" s="227" t="s">
        <v>215</v>
      </c>
    </row>
    <row r="395" spans="2:51" s="15" customFormat="1" ht="11.25">
      <c r="B395" s="228"/>
      <c r="C395" s="229"/>
      <c r="D395" s="208" t="s">
        <v>224</v>
      </c>
      <c r="E395" s="230" t="s">
        <v>1</v>
      </c>
      <c r="F395" s="231" t="s">
        <v>227</v>
      </c>
      <c r="G395" s="229"/>
      <c r="H395" s="232">
        <v>20.722</v>
      </c>
      <c r="I395" s="233"/>
      <c r="J395" s="229"/>
      <c r="K395" s="229"/>
      <c r="L395" s="234"/>
      <c r="M395" s="235"/>
      <c r="N395" s="236"/>
      <c r="O395" s="236"/>
      <c r="P395" s="236"/>
      <c r="Q395" s="236"/>
      <c r="R395" s="236"/>
      <c r="S395" s="236"/>
      <c r="T395" s="237"/>
      <c r="AT395" s="238" t="s">
        <v>224</v>
      </c>
      <c r="AU395" s="238" t="s">
        <v>86</v>
      </c>
      <c r="AV395" s="15" t="s">
        <v>222</v>
      </c>
      <c r="AW395" s="15" t="s">
        <v>32</v>
      </c>
      <c r="AX395" s="15" t="s">
        <v>84</v>
      </c>
      <c r="AY395" s="238" t="s">
        <v>215</v>
      </c>
    </row>
    <row r="396" spans="1:65" s="2" customFormat="1" ht="33" customHeight="1">
      <c r="A396" s="35"/>
      <c r="B396" s="36"/>
      <c r="C396" s="193" t="s">
        <v>654</v>
      </c>
      <c r="D396" s="193" t="s">
        <v>217</v>
      </c>
      <c r="E396" s="194" t="s">
        <v>582</v>
      </c>
      <c r="F396" s="195" t="s">
        <v>583</v>
      </c>
      <c r="G396" s="196" t="s">
        <v>365</v>
      </c>
      <c r="H396" s="197">
        <v>20.722</v>
      </c>
      <c r="I396" s="198"/>
      <c r="J396" s="199">
        <f>ROUND(I396*H396,2)</f>
        <v>0</v>
      </c>
      <c r="K396" s="195" t="s">
        <v>231</v>
      </c>
      <c r="L396" s="40"/>
      <c r="M396" s="200" t="s">
        <v>1</v>
      </c>
      <c r="N396" s="201" t="s">
        <v>42</v>
      </c>
      <c r="O396" s="72"/>
      <c r="P396" s="202">
        <f>O396*H396</f>
        <v>0</v>
      </c>
      <c r="Q396" s="202">
        <v>0</v>
      </c>
      <c r="R396" s="202">
        <f>Q396*H396</f>
        <v>0</v>
      </c>
      <c r="S396" s="202">
        <v>0</v>
      </c>
      <c r="T396" s="203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04" t="s">
        <v>222</v>
      </c>
      <c r="AT396" s="204" t="s">
        <v>217</v>
      </c>
      <c r="AU396" s="204" t="s">
        <v>86</v>
      </c>
      <c r="AY396" s="18" t="s">
        <v>215</v>
      </c>
      <c r="BE396" s="205">
        <f>IF(N396="základní",J396,0)</f>
        <v>0</v>
      </c>
      <c r="BF396" s="205">
        <f>IF(N396="snížená",J396,0)</f>
        <v>0</v>
      </c>
      <c r="BG396" s="205">
        <f>IF(N396="zákl. přenesená",J396,0)</f>
        <v>0</v>
      </c>
      <c r="BH396" s="205">
        <f>IF(N396="sníž. přenesená",J396,0)</f>
        <v>0</v>
      </c>
      <c r="BI396" s="205">
        <f>IF(N396="nulová",J396,0)</f>
        <v>0</v>
      </c>
      <c r="BJ396" s="18" t="s">
        <v>84</v>
      </c>
      <c r="BK396" s="205">
        <f>ROUND(I396*H396,2)</f>
        <v>0</v>
      </c>
      <c r="BL396" s="18" t="s">
        <v>222</v>
      </c>
      <c r="BM396" s="204" t="s">
        <v>658</v>
      </c>
    </row>
    <row r="397" spans="1:65" s="2" customFormat="1" ht="37.9" customHeight="1">
      <c r="A397" s="35"/>
      <c r="B397" s="36"/>
      <c r="C397" s="193" t="s">
        <v>657</v>
      </c>
      <c r="D397" s="193" t="s">
        <v>217</v>
      </c>
      <c r="E397" s="194" t="s">
        <v>1679</v>
      </c>
      <c r="F397" s="195" t="s">
        <v>1680</v>
      </c>
      <c r="G397" s="196" t="s">
        <v>220</v>
      </c>
      <c r="H397" s="197">
        <v>50</v>
      </c>
      <c r="I397" s="198"/>
      <c r="J397" s="199">
        <f>ROUND(I397*H397,2)</f>
        <v>0</v>
      </c>
      <c r="K397" s="195" t="s">
        <v>221</v>
      </c>
      <c r="L397" s="40"/>
      <c r="M397" s="200" t="s">
        <v>1</v>
      </c>
      <c r="N397" s="201" t="s">
        <v>42</v>
      </c>
      <c r="O397" s="72"/>
      <c r="P397" s="202">
        <f>O397*H397</f>
        <v>0</v>
      </c>
      <c r="Q397" s="202">
        <v>0.1554</v>
      </c>
      <c r="R397" s="202">
        <f>Q397*H397</f>
        <v>7.7700000000000005</v>
      </c>
      <c r="S397" s="202">
        <v>0</v>
      </c>
      <c r="T397" s="203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04" t="s">
        <v>222</v>
      </c>
      <c r="AT397" s="204" t="s">
        <v>217</v>
      </c>
      <c r="AU397" s="204" t="s">
        <v>86</v>
      </c>
      <c r="AY397" s="18" t="s">
        <v>215</v>
      </c>
      <c r="BE397" s="205">
        <f>IF(N397="základní",J397,0)</f>
        <v>0</v>
      </c>
      <c r="BF397" s="205">
        <f>IF(N397="snížená",J397,0)</f>
        <v>0</v>
      </c>
      <c r="BG397" s="205">
        <f>IF(N397="zákl. přenesená",J397,0)</f>
        <v>0</v>
      </c>
      <c r="BH397" s="205">
        <f>IF(N397="sníž. přenesená",J397,0)</f>
        <v>0</v>
      </c>
      <c r="BI397" s="205">
        <f>IF(N397="nulová",J397,0)</f>
        <v>0</v>
      </c>
      <c r="BJ397" s="18" t="s">
        <v>84</v>
      </c>
      <c r="BK397" s="205">
        <f>ROUND(I397*H397,2)</f>
        <v>0</v>
      </c>
      <c r="BL397" s="18" t="s">
        <v>222</v>
      </c>
      <c r="BM397" s="204" t="s">
        <v>1681</v>
      </c>
    </row>
    <row r="398" spans="2:51" s="14" customFormat="1" ht="11.25">
      <c r="B398" s="217"/>
      <c r="C398" s="218"/>
      <c r="D398" s="208" t="s">
        <v>224</v>
      </c>
      <c r="E398" s="219" t="s">
        <v>1</v>
      </c>
      <c r="F398" s="220" t="s">
        <v>1682</v>
      </c>
      <c r="G398" s="218"/>
      <c r="H398" s="221">
        <v>50</v>
      </c>
      <c r="I398" s="222"/>
      <c r="J398" s="218"/>
      <c r="K398" s="218"/>
      <c r="L398" s="223"/>
      <c r="M398" s="224"/>
      <c r="N398" s="225"/>
      <c r="O398" s="225"/>
      <c r="P398" s="225"/>
      <c r="Q398" s="225"/>
      <c r="R398" s="225"/>
      <c r="S398" s="225"/>
      <c r="T398" s="226"/>
      <c r="AT398" s="227" t="s">
        <v>224</v>
      </c>
      <c r="AU398" s="227" t="s">
        <v>86</v>
      </c>
      <c r="AV398" s="14" t="s">
        <v>86</v>
      </c>
      <c r="AW398" s="14" t="s">
        <v>32</v>
      </c>
      <c r="AX398" s="14" t="s">
        <v>84</v>
      </c>
      <c r="AY398" s="227" t="s">
        <v>215</v>
      </c>
    </row>
    <row r="399" spans="1:65" s="2" customFormat="1" ht="24.2" customHeight="1">
      <c r="A399" s="35"/>
      <c r="B399" s="36"/>
      <c r="C399" s="193" t="s">
        <v>660</v>
      </c>
      <c r="D399" s="193" t="s">
        <v>217</v>
      </c>
      <c r="E399" s="194" t="s">
        <v>1683</v>
      </c>
      <c r="F399" s="195" t="s">
        <v>1684</v>
      </c>
      <c r="G399" s="196" t="s">
        <v>230</v>
      </c>
      <c r="H399" s="197">
        <v>0.066</v>
      </c>
      <c r="I399" s="198"/>
      <c r="J399" s="199">
        <f>ROUND(I399*H399,2)</f>
        <v>0</v>
      </c>
      <c r="K399" s="195" t="s">
        <v>221</v>
      </c>
      <c r="L399" s="40"/>
      <c r="M399" s="200" t="s">
        <v>1</v>
      </c>
      <c r="N399" s="201" t="s">
        <v>42</v>
      </c>
      <c r="O399" s="72"/>
      <c r="P399" s="202">
        <f>O399*H399</f>
        <v>0</v>
      </c>
      <c r="Q399" s="202">
        <v>0.49985</v>
      </c>
      <c r="R399" s="202">
        <f>Q399*H399</f>
        <v>0.0329901</v>
      </c>
      <c r="S399" s="202">
        <v>0</v>
      </c>
      <c r="T399" s="203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204" t="s">
        <v>222</v>
      </c>
      <c r="AT399" s="204" t="s">
        <v>217</v>
      </c>
      <c r="AU399" s="204" t="s">
        <v>86</v>
      </c>
      <c r="AY399" s="18" t="s">
        <v>215</v>
      </c>
      <c r="BE399" s="205">
        <f>IF(N399="základní",J399,0)</f>
        <v>0</v>
      </c>
      <c r="BF399" s="205">
        <f>IF(N399="snížená",J399,0)</f>
        <v>0</v>
      </c>
      <c r="BG399" s="205">
        <f>IF(N399="zákl. přenesená",J399,0)</f>
        <v>0</v>
      </c>
      <c r="BH399" s="205">
        <f>IF(N399="sníž. přenesená",J399,0)</f>
        <v>0</v>
      </c>
      <c r="BI399" s="205">
        <f>IF(N399="nulová",J399,0)</f>
        <v>0</v>
      </c>
      <c r="BJ399" s="18" t="s">
        <v>84</v>
      </c>
      <c r="BK399" s="205">
        <f>ROUND(I399*H399,2)</f>
        <v>0</v>
      </c>
      <c r="BL399" s="18" t="s">
        <v>222</v>
      </c>
      <c r="BM399" s="204" t="s">
        <v>1685</v>
      </c>
    </row>
    <row r="400" spans="2:51" s="14" customFormat="1" ht="11.25">
      <c r="B400" s="217"/>
      <c r="C400" s="218"/>
      <c r="D400" s="208" t="s">
        <v>224</v>
      </c>
      <c r="E400" s="219" t="s">
        <v>1</v>
      </c>
      <c r="F400" s="220" t="s">
        <v>1465</v>
      </c>
      <c r="G400" s="218"/>
      <c r="H400" s="221">
        <v>0.066</v>
      </c>
      <c r="I400" s="222"/>
      <c r="J400" s="218"/>
      <c r="K400" s="218"/>
      <c r="L400" s="223"/>
      <c r="M400" s="224"/>
      <c r="N400" s="225"/>
      <c r="O400" s="225"/>
      <c r="P400" s="225"/>
      <c r="Q400" s="225"/>
      <c r="R400" s="225"/>
      <c r="S400" s="225"/>
      <c r="T400" s="226"/>
      <c r="AT400" s="227" t="s">
        <v>224</v>
      </c>
      <c r="AU400" s="227" t="s">
        <v>86</v>
      </c>
      <c r="AV400" s="14" t="s">
        <v>86</v>
      </c>
      <c r="AW400" s="14" t="s">
        <v>32</v>
      </c>
      <c r="AX400" s="14" t="s">
        <v>84</v>
      </c>
      <c r="AY400" s="227" t="s">
        <v>215</v>
      </c>
    </row>
    <row r="401" spans="1:65" s="2" customFormat="1" ht="24.2" customHeight="1">
      <c r="A401" s="35"/>
      <c r="B401" s="36"/>
      <c r="C401" s="193" t="s">
        <v>679</v>
      </c>
      <c r="D401" s="193" t="s">
        <v>217</v>
      </c>
      <c r="E401" s="194" t="s">
        <v>1155</v>
      </c>
      <c r="F401" s="195" t="s">
        <v>1156</v>
      </c>
      <c r="G401" s="196" t="s">
        <v>230</v>
      </c>
      <c r="H401" s="197">
        <v>23.617</v>
      </c>
      <c r="I401" s="198"/>
      <c r="J401" s="199">
        <f>ROUND(I401*H401,2)</f>
        <v>0</v>
      </c>
      <c r="K401" s="195" t="s">
        <v>231</v>
      </c>
      <c r="L401" s="40"/>
      <c r="M401" s="200" t="s">
        <v>1</v>
      </c>
      <c r="N401" s="201" t="s">
        <v>42</v>
      </c>
      <c r="O401" s="72"/>
      <c r="P401" s="202">
        <f>O401*H401</f>
        <v>0</v>
      </c>
      <c r="Q401" s="202">
        <v>0.10362</v>
      </c>
      <c r="R401" s="202">
        <f>Q401*H401</f>
        <v>2.4471935400000002</v>
      </c>
      <c r="S401" s="202">
        <v>0</v>
      </c>
      <c r="T401" s="203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204" t="s">
        <v>222</v>
      </c>
      <c r="AT401" s="204" t="s">
        <v>217</v>
      </c>
      <c r="AU401" s="204" t="s">
        <v>86</v>
      </c>
      <c r="AY401" s="18" t="s">
        <v>215</v>
      </c>
      <c r="BE401" s="205">
        <f>IF(N401="základní",J401,0)</f>
        <v>0</v>
      </c>
      <c r="BF401" s="205">
        <f>IF(N401="snížená",J401,0)</f>
        <v>0</v>
      </c>
      <c r="BG401" s="205">
        <f>IF(N401="zákl. přenesená",J401,0)</f>
        <v>0</v>
      </c>
      <c r="BH401" s="205">
        <f>IF(N401="sníž. přenesená",J401,0)</f>
        <v>0</v>
      </c>
      <c r="BI401" s="205">
        <f>IF(N401="nulová",J401,0)</f>
        <v>0</v>
      </c>
      <c r="BJ401" s="18" t="s">
        <v>84</v>
      </c>
      <c r="BK401" s="205">
        <f>ROUND(I401*H401,2)</f>
        <v>0</v>
      </c>
      <c r="BL401" s="18" t="s">
        <v>222</v>
      </c>
      <c r="BM401" s="204" t="s">
        <v>1686</v>
      </c>
    </row>
    <row r="402" spans="2:51" s="14" customFormat="1" ht="11.25">
      <c r="B402" s="217"/>
      <c r="C402" s="218"/>
      <c r="D402" s="208" t="s">
        <v>224</v>
      </c>
      <c r="E402" s="219" t="s">
        <v>1</v>
      </c>
      <c r="F402" s="220" t="s">
        <v>1670</v>
      </c>
      <c r="G402" s="218"/>
      <c r="H402" s="221">
        <v>23.617</v>
      </c>
      <c r="I402" s="222"/>
      <c r="J402" s="218"/>
      <c r="K402" s="218"/>
      <c r="L402" s="223"/>
      <c r="M402" s="224"/>
      <c r="N402" s="225"/>
      <c r="O402" s="225"/>
      <c r="P402" s="225"/>
      <c r="Q402" s="225"/>
      <c r="R402" s="225"/>
      <c r="S402" s="225"/>
      <c r="T402" s="226"/>
      <c r="AT402" s="227" t="s">
        <v>224</v>
      </c>
      <c r="AU402" s="227" t="s">
        <v>86</v>
      </c>
      <c r="AV402" s="14" t="s">
        <v>86</v>
      </c>
      <c r="AW402" s="14" t="s">
        <v>32</v>
      </c>
      <c r="AX402" s="14" t="s">
        <v>84</v>
      </c>
      <c r="AY402" s="227" t="s">
        <v>215</v>
      </c>
    </row>
    <row r="403" spans="1:65" s="2" customFormat="1" ht="37.9" customHeight="1">
      <c r="A403" s="35"/>
      <c r="B403" s="36"/>
      <c r="C403" s="193" t="s">
        <v>684</v>
      </c>
      <c r="D403" s="193" t="s">
        <v>217</v>
      </c>
      <c r="E403" s="194" t="s">
        <v>1687</v>
      </c>
      <c r="F403" s="195" t="s">
        <v>1688</v>
      </c>
      <c r="G403" s="196" t="s">
        <v>230</v>
      </c>
      <c r="H403" s="197">
        <v>23.617</v>
      </c>
      <c r="I403" s="198"/>
      <c r="J403" s="199">
        <f>ROUND(I403*H403,2)</f>
        <v>0</v>
      </c>
      <c r="K403" s="195" t="s">
        <v>221</v>
      </c>
      <c r="L403" s="40"/>
      <c r="M403" s="200" t="s">
        <v>1</v>
      </c>
      <c r="N403" s="201" t="s">
        <v>42</v>
      </c>
      <c r="O403" s="72"/>
      <c r="P403" s="202">
        <f>O403*H403</f>
        <v>0</v>
      </c>
      <c r="Q403" s="202">
        <v>0.40026</v>
      </c>
      <c r="R403" s="202">
        <f>Q403*H403</f>
        <v>9.452940420000001</v>
      </c>
      <c r="S403" s="202">
        <v>0</v>
      </c>
      <c r="T403" s="203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04" t="s">
        <v>222</v>
      </c>
      <c r="AT403" s="204" t="s">
        <v>217</v>
      </c>
      <c r="AU403" s="204" t="s">
        <v>86</v>
      </c>
      <c r="AY403" s="18" t="s">
        <v>215</v>
      </c>
      <c r="BE403" s="205">
        <f>IF(N403="základní",J403,0)</f>
        <v>0</v>
      </c>
      <c r="BF403" s="205">
        <f>IF(N403="snížená",J403,0)</f>
        <v>0</v>
      </c>
      <c r="BG403" s="205">
        <f>IF(N403="zákl. přenesená",J403,0)</f>
        <v>0</v>
      </c>
      <c r="BH403" s="205">
        <f>IF(N403="sníž. přenesená",J403,0)</f>
        <v>0</v>
      </c>
      <c r="BI403" s="205">
        <f>IF(N403="nulová",J403,0)</f>
        <v>0</v>
      </c>
      <c r="BJ403" s="18" t="s">
        <v>84</v>
      </c>
      <c r="BK403" s="205">
        <f>ROUND(I403*H403,2)</f>
        <v>0</v>
      </c>
      <c r="BL403" s="18" t="s">
        <v>222</v>
      </c>
      <c r="BM403" s="204" t="s">
        <v>1689</v>
      </c>
    </row>
    <row r="404" spans="2:51" s="14" customFormat="1" ht="11.25">
      <c r="B404" s="217"/>
      <c r="C404" s="218"/>
      <c r="D404" s="208" t="s">
        <v>224</v>
      </c>
      <c r="E404" s="219" t="s">
        <v>1</v>
      </c>
      <c r="F404" s="220" t="s">
        <v>1670</v>
      </c>
      <c r="G404" s="218"/>
      <c r="H404" s="221">
        <v>23.617</v>
      </c>
      <c r="I404" s="222"/>
      <c r="J404" s="218"/>
      <c r="K404" s="218"/>
      <c r="L404" s="223"/>
      <c r="M404" s="224"/>
      <c r="N404" s="225"/>
      <c r="O404" s="225"/>
      <c r="P404" s="225"/>
      <c r="Q404" s="225"/>
      <c r="R404" s="225"/>
      <c r="S404" s="225"/>
      <c r="T404" s="226"/>
      <c r="AT404" s="227" t="s">
        <v>224</v>
      </c>
      <c r="AU404" s="227" t="s">
        <v>86</v>
      </c>
      <c r="AV404" s="14" t="s">
        <v>86</v>
      </c>
      <c r="AW404" s="14" t="s">
        <v>32</v>
      </c>
      <c r="AX404" s="14" t="s">
        <v>84</v>
      </c>
      <c r="AY404" s="227" t="s">
        <v>215</v>
      </c>
    </row>
    <row r="405" spans="1:65" s="2" customFormat="1" ht="33" customHeight="1">
      <c r="A405" s="35"/>
      <c r="B405" s="36"/>
      <c r="C405" s="193" t="s">
        <v>691</v>
      </c>
      <c r="D405" s="193" t="s">
        <v>217</v>
      </c>
      <c r="E405" s="194" t="s">
        <v>1690</v>
      </c>
      <c r="F405" s="195" t="s">
        <v>1691</v>
      </c>
      <c r="G405" s="196" t="s">
        <v>230</v>
      </c>
      <c r="H405" s="197">
        <v>4.818</v>
      </c>
      <c r="I405" s="198"/>
      <c r="J405" s="199">
        <f>ROUND(I405*H405,2)</f>
        <v>0</v>
      </c>
      <c r="K405" s="195" t="s">
        <v>231</v>
      </c>
      <c r="L405" s="40"/>
      <c r="M405" s="200" t="s">
        <v>1</v>
      </c>
      <c r="N405" s="201" t="s">
        <v>42</v>
      </c>
      <c r="O405" s="72"/>
      <c r="P405" s="202">
        <f>O405*H405</f>
        <v>0</v>
      </c>
      <c r="Q405" s="202">
        <v>0.39561</v>
      </c>
      <c r="R405" s="202">
        <f>Q405*H405</f>
        <v>1.90604898</v>
      </c>
      <c r="S405" s="202">
        <v>0</v>
      </c>
      <c r="T405" s="203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04" t="s">
        <v>222</v>
      </c>
      <c r="AT405" s="204" t="s">
        <v>217</v>
      </c>
      <c r="AU405" s="204" t="s">
        <v>86</v>
      </c>
      <c r="AY405" s="18" t="s">
        <v>215</v>
      </c>
      <c r="BE405" s="205">
        <f>IF(N405="základní",J405,0)</f>
        <v>0</v>
      </c>
      <c r="BF405" s="205">
        <f>IF(N405="snížená",J405,0)</f>
        <v>0</v>
      </c>
      <c r="BG405" s="205">
        <f>IF(N405="zákl. přenesená",J405,0)</f>
        <v>0</v>
      </c>
      <c r="BH405" s="205">
        <f>IF(N405="sníž. přenesená",J405,0)</f>
        <v>0</v>
      </c>
      <c r="BI405" s="205">
        <f>IF(N405="nulová",J405,0)</f>
        <v>0</v>
      </c>
      <c r="BJ405" s="18" t="s">
        <v>84</v>
      </c>
      <c r="BK405" s="205">
        <f>ROUND(I405*H405,2)</f>
        <v>0</v>
      </c>
      <c r="BL405" s="18" t="s">
        <v>222</v>
      </c>
      <c r="BM405" s="204" t="s">
        <v>1692</v>
      </c>
    </row>
    <row r="406" spans="2:51" s="14" customFormat="1" ht="11.25">
      <c r="B406" s="217"/>
      <c r="C406" s="218"/>
      <c r="D406" s="208" t="s">
        <v>224</v>
      </c>
      <c r="E406" s="219" t="s">
        <v>1</v>
      </c>
      <c r="F406" s="220" t="s">
        <v>1671</v>
      </c>
      <c r="G406" s="218"/>
      <c r="H406" s="221">
        <v>4.818</v>
      </c>
      <c r="I406" s="222"/>
      <c r="J406" s="218"/>
      <c r="K406" s="218"/>
      <c r="L406" s="223"/>
      <c r="M406" s="224"/>
      <c r="N406" s="225"/>
      <c r="O406" s="225"/>
      <c r="P406" s="225"/>
      <c r="Q406" s="225"/>
      <c r="R406" s="225"/>
      <c r="S406" s="225"/>
      <c r="T406" s="226"/>
      <c r="AT406" s="227" t="s">
        <v>224</v>
      </c>
      <c r="AU406" s="227" t="s">
        <v>86</v>
      </c>
      <c r="AV406" s="14" t="s">
        <v>86</v>
      </c>
      <c r="AW406" s="14" t="s">
        <v>32</v>
      </c>
      <c r="AX406" s="14" t="s">
        <v>84</v>
      </c>
      <c r="AY406" s="227" t="s">
        <v>215</v>
      </c>
    </row>
    <row r="407" spans="1:65" s="2" customFormat="1" ht="33" customHeight="1">
      <c r="A407" s="35"/>
      <c r="B407" s="36"/>
      <c r="C407" s="193" t="s">
        <v>696</v>
      </c>
      <c r="D407" s="193" t="s">
        <v>217</v>
      </c>
      <c r="E407" s="194" t="s">
        <v>1693</v>
      </c>
      <c r="F407" s="195" t="s">
        <v>1694</v>
      </c>
      <c r="G407" s="196" t="s">
        <v>230</v>
      </c>
      <c r="H407" s="197">
        <v>4.818</v>
      </c>
      <c r="I407" s="198"/>
      <c r="J407" s="199">
        <f>ROUND(I407*H407,2)</f>
        <v>0</v>
      </c>
      <c r="K407" s="195" t="s">
        <v>231</v>
      </c>
      <c r="L407" s="40"/>
      <c r="M407" s="200" t="s">
        <v>1</v>
      </c>
      <c r="N407" s="201" t="s">
        <v>42</v>
      </c>
      <c r="O407" s="72"/>
      <c r="P407" s="202">
        <f>O407*H407</f>
        <v>0</v>
      </c>
      <c r="Q407" s="202">
        <v>0.12966</v>
      </c>
      <c r="R407" s="202">
        <f>Q407*H407</f>
        <v>0.6247018799999999</v>
      </c>
      <c r="S407" s="202">
        <v>0</v>
      </c>
      <c r="T407" s="203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04" t="s">
        <v>222</v>
      </c>
      <c r="AT407" s="204" t="s">
        <v>217</v>
      </c>
      <c r="AU407" s="204" t="s">
        <v>86</v>
      </c>
      <c r="AY407" s="18" t="s">
        <v>215</v>
      </c>
      <c r="BE407" s="205">
        <f>IF(N407="základní",J407,0)</f>
        <v>0</v>
      </c>
      <c r="BF407" s="205">
        <f>IF(N407="snížená",J407,0)</f>
        <v>0</v>
      </c>
      <c r="BG407" s="205">
        <f>IF(N407="zákl. přenesená",J407,0)</f>
        <v>0</v>
      </c>
      <c r="BH407" s="205">
        <f>IF(N407="sníž. přenesená",J407,0)</f>
        <v>0</v>
      </c>
      <c r="BI407" s="205">
        <f>IF(N407="nulová",J407,0)</f>
        <v>0</v>
      </c>
      <c r="BJ407" s="18" t="s">
        <v>84</v>
      </c>
      <c r="BK407" s="205">
        <f>ROUND(I407*H407,2)</f>
        <v>0</v>
      </c>
      <c r="BL407" s="18" t="s">
        <v>222</v>
      </c>
      <c r="BM407" s="204" t="s">
        <v>1695</v>
      </c>
    </row>
    <row r="408" spans="2:51" s="14" customFormat="1" ht="11.25">
      <c r="B408" s="217"/>
      <c r="C408" s="218"/>
      <c r="D408" s="208" t="s">
        <v>224</v>
      </c>
      <c r="E408" s="219" t="s">
        <v>1</v>
      </c>
      <c r="F408" s="220" t="s">
        <v>1671</v>
      </c>
      <c r="G408" s="218"/>
      <c r="H408" s="221">
        <v>4.818</v>
      </c>
      <c r="I408" s="222"/>
      <c r="J408" s="218"/>
      <c r="K408" s="218"/>
      <c r="L408" s="223"/>
      <c r="M408" s="224"/>
      <c r="N408" s="225"/>
      <c r="O408" s="225"/>
      <c r="P408" s="225"/>
      <c r="Q408" s="225"/>
      <c r="R408" s="225"/>
      <c r="S408" s="225"/>
      <c r="T408" s="226"/>
      <c r="AT408" s="227" t="s">
        <v>224</v>
      </c>
      <c r="AU408" s="227" t="s">
        <v>86</v>
      </c>
      <c r="AV408" s="14" t="s">
        <v>86</v>
      </c>
      <c r="AW408" s="14" t="s">
        <v>32</v>
      </c>
      <c r="AX408" s="14" t="s">
        <v>84</v>
      </c>
      <c r="AY408" s="227" t="s">
        <v>215</v>
      </c>
    </row>
    <row r="409" spans="1:65" s="2" customFormat="1" ht="24.2" customHeight="1">
      <c r="A409" s="35"/>
      <c r="B409" s="36"/>
      <c r="C409" s="193" t="s">
        <v>700</v>
      </c>
      <c r="D409" s="193" t="s">
        <v>217</v>
      </c>
      <c r="E409" s="194" t="s">
        <v>1696</v>
      </c>
      <c r="F409" s="195" t="s">
        <v>1697</v>
      </c>
      <c r="G409" s="196" t="s">
        <v>230</v>
      </c>
      <c r="H409" s="197">
        <v>4.818</v>
      </c>
      <c r="I409" s="198"/>
      <c r="J409" s="199">
        <f>ROUND(I409*H409,2)</f>
        <v>0</v>
      </c>
      <c r="K409" s="195" t="s">
        <v>231</v>
      </c>
      <c r="L409" s="40"/>
      <c r="M409" s="200" t="s">
        <v>1</v>
      </c>
      <c r="N409" s="201" t="s">
        <v>42</v>
      </c>
      <c r="O409" s="72"/>
      <c r="P409" s="202">
        <f>O409*H409</f>
        <v>0</v>
      </c>
      <c r="Q409" s="202">
        <v>0.00601</v>
      </c>
      <c r="R409" s="202">
        <f>Q409*H409</f>
        <v>0.028956179999999998</v>
      </c>
      <c r="S409" s="202">
        <v>0</v>
      </c>
      <c r="T409" s="203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204" t="s">
        <v>222</v>
      </c>
      <c r="AT409" s="204" t="s">
        <v>217</v>
      </c>
      <c r="AU409" s="204" t="s">
        <v>86</v>
      </c>
      <c r="AY409" s="18" t="s">
        <v>215</v>
      </c>
      <c r="BE409" s="205">
        <f>IF(N409="základní",J409,0)</f>
        <v>0</v>
      </c>
      <c r="BF409" s="205">
        <f>IF(N409="snížená",J409,0)</f>
        <v>0</v>
      </c>
      <c r="BG409" s="205">
        <f>IF(N409="zákl. přenesená",J409,0)</f>
        <v>0</v>
      </c>
      <c r="BH409" s="205">
        <f>IF(N409="sníž. přenesená",J409,0)</f>
        <v>0</v>
      </c>
      <c r="BI409" s="205">
        <f>IF(N409="nulová",J409,0)</f>
        <v>0</v>
      </c>
      <c r="BJ409" s="18" t="s">
        <v>84</v>
      </c>
      <c r="BK409" s="205">
        <f>ROUND(I409*H409,2)</f>
        <v>0</v>
      </c>
      <c r="BL409" s="18" t="s">
        <v>222</v>
      </c>
      <c r="BM409" s="204" t="s">
        <v>1698</v>
      </c>
    </row>
    <row r="410" spans="2:51" s="14" customFormat="1" ht="11.25">
      <c r="B410" s="217"/>
      <c r="C410" s="218"/>
      <c r="D410" s="208" t="s">
        <v>224</v>
      </c>
      <c r="E410" s="219" t="s">
        <v>1</v>
      </c>
      <c r="F410" s="220" t="s">
        <v>1671</v>
      </c>
      <c r="G410" s="218"/>
      <c r="H410" s="221">
        <v>4.818</v>
      </c>
      <c r="I410" s="222"/>
      <c r="J410" s="218"/>
      <c r="K410" s="218"/>
      <c r="L410" s="223"/>
      <c r="M410" s="224"/>
      <c r="N410" s="225"/>
      <c r="O410" s="225"/>
      <c r="P410" s="225"/>
      <c r="Q410" s="225"/>
      <c r="R410" s="225"/>
      <c r="S410" s="225"/>
      <c r="T410" s="226"/>
      <c r="AT410" s="227" t="s">
        <v>224</v>
      </c>
      <c r="AU410" s="227" t="s">
        <v>86</v>
      </c>
      <c r="AV410" s="14" t="s">
        <v>86</v>
      </c>
      <c r="AW410" s="14" t="s">
        <v>32</v>
      </c>
      <c r="AX410" s="14" t="s">
        <v>84</v>
      </c>
      <c r="AY410" s="227" t="s">
        <v>215</v>
      </c>
    </row>
    <row r="411" spans="1:65" s="2" customFormat="1" ht="21.75" customHeight="1">
      <c r="A411" s="35"/>
      <c r="B411" s="36"/>
      <c r="C411" s="193" t="s">
        <v>705</v>
      </c>
      <c r="D411" s="193" t="s">
        <v>217</v>
      </c>
      <c r="E411" s="194" t="s">
        <v>1699</v>
      </c>
      <c r="F411" s="195" t="s">
        <v>1700</v>
      </c>
      <c r="G411" s="196" t="s">
        <v>230</v>
      </c>
      <c r="H411" s="197">
        <v>4.818</v>
      </c>
      <c r="I411" s="198"/>
      <c r="J411" s="199">
        <f>ROUND(I411*H411,2)</f>
        <v>0</v>
      </c>
      <c r="K411" s="195" t="s">
        <v>231</v>
      </c>
      <c r="L411" s="40"/>
      <c r="M411" s="200" t="s">
        <v>1</v>
      </c>
      <c r="N411" s="201" t="s">
        <v>42</v>
      </c>
      <c r="O411" s="72"/>
      <c r="P411" s="202">
        <f>O411*H411</f>
        <v>0</v>
      </c>
      <c r="Q411" s="202">
        <v>0.00061</v>
      </c>
      <c r="R411" s="202">
        <f>Q411*H411</f>
        <v>0.0029389799999999995</v>
      </c>
      <c r="S411" s="202">
        <v>0</v>
      </c>
      <c r="T411" s="203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204" t="s">
        <v>222</v>
      </c>
      <c r="AT411" s="204" t="s">
        <v>217</v>
      </c>
      <c r="AU411" s="204" t="s">
        <v>86</v>
      </c>
      <c r="AY411" s="18" t="s">
        <v>215</v>
      </c>
      <c r="BE411" s="205">
        <f>IF(N411="základní",J411,0)</f>
        <v>0</v>
      </c>
      <c r="BF411" s="205">
        <f>IF(N411="snížená",J411,0)</f>
        <v>0</v>
      </c>
      <c r="BG411" s="205">
        <f>IF(N411="zákl. přenesená",J411,0)</f>
        <v>0</v>
      </c>
      <c r="BH411" s="205">
        <f>IF(N411="sníž. přenesená",J411,0)</f>
        <v>0</v>
      </c>
      <c r="BI411" s="205">
        <f>IF(N411="nulová",J411,0)</f>
        <v>0</v>
      </c>
      <c r="BJ411" s="18" t="s">
        <v>84</v>
      </c>
      <c r="BK411" s="205">
        <f>ROUND(I411*H411,2)</f>
        <v>0</v>
      </c>
      <c r="BL411" s="18" t="s">
        <v>222</v>
      </c>
      <c r="BM411" s="204" t="s">
        <v>1701</v>
      </c>
    </row>
    <row r="412" spans="2:51" s="14" customFormat="1" ht="11.25">
      <c r="B412" s="217"/>
      <c r="C412" s="218"/>
      <c r="D412" s="208" t="s">
        <v>224</v>
      </c>
      <c r="E412" s="219" t="s">
        <v>1</v>
      </c>
      <c r="F412" s="220" t="s">
        <v>1671</v>
      </c>
      <c r="G412" s="218"/>
      <c r="H412" s="221">
        <v>4.818</v>
      </c>
      <c r="I412" s="222"/>
      <c r="J412" s="218"/>
      <c r="K412" s="218"/>
      <c r="L412" s="223"/>
      <c r="M412" s="224"/>
      <c r="N412" s="225"/>
      <c r="O412" s="225"/>
      <c r="P412" s="225"/>
      <c r="Q412" s="225"/>
      <c r="R412" s="225"/>
      <c r="S412" s="225"/>
      <c r="T412" s="226"/>
      <c r="AT412" s="227" t="s">
        <v>224</v>
      </c>
      <c r="AU412" s="227" t="s">
        <v>86</v>
      </c>
      <c r="AV412" s="14" t="s">
        <v>86</v>
      </c>
      <c r="AW412" s="14" t="s">
        <v>32</v>
      </c>
      <c r="AX412" s="14" t="s">
        <v>84</v>
      </c>
      <c r="AY412" s="227" t="s">
        <v>215</v>
      </c>
    </row>
    <row r="413" spans="1:65" s="2" customFormat="1" ht="33" customHeight="1">
      <c r="A413" s="35"/>
      <c r="B413" s="36"/>
      <c r="C413" s="193" t="s">
        <v>709</v>
      </c>
      <c r="D413" s="193" t="s">
        <v>217</v>
      </c>
      <c r="E413" s="194" t="s">
        <v>1289</v>
      </c>
      <c r="F413" s="195" t="s">
        <v>1290</v>
      </c>
      <c r="G413" s="196" t="s">
        <v>272</v>
      </c>
      <c r="H413" s="197">
        <v>22.266</v>
      </c>
      <c r="I413" s="198"/>
      <c r="J413" s="199">
        <f>ROUND(I413*H413,2)</f>
        <v>0</v>
      </c>
      <c r="K413" s="195" t="s">
        <v>231</v>
      </c>
      <c r="L413" s="40"/>
      <c r="M413" s="200" t="s">
        <v>1</v>
      </c>
      <c r="N413" s="201" t="s">
        <v>42</v>
      </c>
      <c r="O413" s="72"/>
      <c r="P413" s="202">
        <f>O413*H413</f>
        <v>0</v>
      </c>
      <c r="Q413" s="202">
        <v>0</v>
      </c>
      <c r="R413" s="202">
        <f>Q413*H413</f>
        <v>0</v>
      </c>
      <c r="S413" s="202">
        <v>0</v>
      </c>
      <c r="T413" s="203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04" t="s">
        <v>222</v>
      </c>
      <c r="AT413" s="204" t="s">
        <v>217</v>
      </c>
      <c r="AU413" s="204" t="s">
        <v>86</v>
      </c>
      <c r="AY413" s="18" t="s">
        <v>215</v>
      </c>
      <c r="BE413" s="205">
        <f>IF(N413="základní",J413,0)</f>
        <v>0</v>
      </c>
      <c r="BF413" s="205">
        <f>IF(N413="snížená",J413,0)</f>
        <v>0</v>
      </c>
      <c r="BG413" s="205">
        <f>IF(N413="zákl. přenesená",J413,0)</f>
        <v>0</v>
      </c>
      <c r="BH413" s="205">
        <f>IF(N413="sníž. přenesená",J413,0)</f>
        <v>0</v>
      </c>
      <c r="BI413" s="205">
        <f>IF(N413="nulová",J413,0)</f>
        <v>0</v>
      </c>
      <c r="BJ413" s="18" t="s">
        <v>84</v>
      </c>
      <c r="BK413" s="205">
        <f>ROUND(I413*H413,2)</f>
        <v>0</v>
      </c>
      <c r="BL413" s="18" t="s">
        <v>222</v>
      </c>
      <c r="BM413" s="204" t="s">
        <v>1702</v>
      </c>
    </row>
    <row r="414" spans="2:63" s="12" customFormat="1" ht="22.9" customHeight="1">
      <c r="B414" s="177"/>
      <c r="C414" s="178"/>
      <c r="D414" s="179" t="s">
        <v>76</v>
      </c>
      <c r="E414" s="191" t="s">
        <v>261</v>
      </c>
      <c r="F414" s="191" t="s">
        <v>659</v>
      </c>
      <c r="G414" s="178"/>
      <c r="H414" s="178"/>
      <c r="I414" s="181"/>
      <c r="J414" s="192">
        <f>BK414</f>
        <v>0</v>
      </c>
      <c r="K414" s="178"/>
      <c r="L414" s="183"/>
      <c r="M414" s="184"/>
      <c r="N414" s="185"/>
      <c r="O414" s="185"/>
      <c r="P414" s="186">
        <f>SUM(P415:P455)</f>
        <v>0</v>
      </c>
      <c r="Q414" s="185"/>
      <c r="R414" s="186">
        <f>SUM(R415:R455)</f>
        <v>62.124124619999996</v>
      </c>
      <c r="S414" s="185"/>
      <c r="T414" s="187">
        <f>SUM(T415:T455)</f>
        <v>0</v>
      </c>
      <c r="AR414" s="188" t="s">
        <v>84</v>
      </c>
      <c r="AT414" s="189" t="s">
        <v>76</v>
      </c>
      <c r="AU414" s="189" t="s">
        <v>84</v>
      </c>
      <c r="AY414" s="188" t="s">
        <v>215</v>
      </c>
      <c r="BK414" s="190">
        <f>SUM(BK415:BK455)</f>
        <v>0</v>
      </c>
    </row>
    <row r="415" spans="1:65" s="2" customFormat="1" ht="33" customHeight="1">
      <c r="A415" s="35"/>
      <c r="B415" s="36"/>
      <c r="C415" s="193" t="s">
        <v>714</v>
      </c>
      <c r="D415" s="193" t="s">
        <v>217</v>
      </c>
      <c r="E415" s="194" t="s">
        <v>1703</v>
      </c>
      <c r="F415" s="195" t="s">
        <v>1704</v>
      </c>
      <c r="G415" s="196" t="s">
        <v>220</v>
      </c>
      <c r="H415" s="197">
        <v>120</v>
      </c>
      <c r="I415" s="198"/>
      <c r="J415" s="199">
        <f>ROUND(I415*H415,2)</f>
        <v>0</v>
      </c>
      <c r="K415" s="195" t="s">
        <v>231</v>
      </c>
      <c r="L415" s="40"/>
      <c r="M415" s="200" t="s">
        <v>1</v>
      </c>
      <c r="N415" s="201" t="s">
        <v>42</v>
      </c>
      <c r="O415" s="72"/>
      <c r="P415" s="202">
        <f>O415*H415</f>
        <v>0</v>
      </c>
      <c r="Q415" s="202">
        <v>3E-05</v>
      </c>
      <c r="R415" s="202">
        <f>Q415*H415</f>
        <v>0.0036</v>
      </c>
      <c r="S415" s="202">
        <v>0</v>
      </c>
      <c r="T415" s="203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204" t="s">
        <v>222</v>
      </c>
      <c r="AT415" s="204" t="s">
        <v>217</v>
      </c>
      <c r="AU415" s="204" t="s">
        <v>86</v>
      </c>
      <c r="AY415" s="18" t="s">
        <v>215</v>
      </c>
      <c r="BE415" s="205">
        <f>IF(N415="základní",J415,0)</f>
        <v>0</v>
      </c>
      <c r="BF415" s="205">
        <f>IF(N415="snížená",J415,0)</f>
        <v>0</v>
      </c>
      <c r="BG415" s="205">
        <f>IF(N415="zákl. přenesená",J415,0)</f>
        <v>0</v>
      </c>
      <c r="BH415" s="205">
        <f>IF(N415="sníž. přenesená",J415,0)</f>
        <v>0</v>
      </c>
      <c r="BI415" s="205">
        <f>IF(N415="nulová",J415,0)</f>
        <v>0</v>
      </c>
      <c r="BJ415" s="18" t="s">
        <v>84</v>
      </c>
      <c r="BK415" s="205">
        <f>ROUND(I415*H415,2)</f>
        <v>0</v>
      </c>
      <c r="BL415" s="18" t="s">
        <v>222</v>
      </c>
      <c r="BM415" s="204" t="s">
        <v>663</v>
      </c>
    </row>
    <row r="416" spans="2:51" s="14" customFormat="1" ht="11.25">
      <c r="B416" s="217"/>
      <c r="C416" s="218"/>
      <c r="D416" s="208" t="s">
        <v>224</v>
      </c>
      <c r="E416" s="219" t="s">
        <v>1</v>
      </c>
      <c r="F416" s="220" t="s">
        <v>1705</v>
      </c>
      <c r="G416" s="218"/>
      <c r="H416" s="221">
        <v>120</v>
      </c>
      <c r="I416" s="222"/>
      <c r="J416" s="218"/>
      <c r="K416" s="218"/>
      <c r="L416" s="223"/>
      <c r="M416" s="224"/>
      <c r="N416" s="225"/>
      <c r="O416" s="225"/>
      <c r="P416" s="225"/>
      <c r="Q416" s="225"/>
      <c r="R416" s="225"/>
      <c r="S416" s="225"/>
      <c r="T416" s="226"/>
      <c r="AT416" s="227" t="s">
        <v>224</v>
      </c>
      <c r="AU416" s="227" t="s">
        <v>86</v>
      </c>
      <c r="AV416" s="14" t="s">
        <v>86</v>
      </c>
      <c r="AW416" s="14" t="s">
        <v>32</v>
      </c>
      <c r="AX416" s="14" t="s">
        <v>77</v>
      </c>
      <c r="AY416" s="227" t="s">
        <v>215</v>
      </c>
    </row>
    <row r="417" spans="2:51" s="15" customFormat="1" ht="11.25">
      <c r="B417" s="228"/>
      <c r="C417" s="229"/>
      <c r="D417" s="208" t="s">
        <v>224</v>
      </c>
      <c r="E417" s="230" t="s">
        <v>1467</v>
      </c>
      <c r="F417" s="231" t="s">
        <v>227</v>
      </c>
      <c r="G417" s="229"/>
      <c r="H417" s="232">
        <v>120</v>
      </c>
      <c r="I417" s="233"/>
      <c r="J417" s="229"/>
      <c r="K417" s="229"/>
      <c r="L417" s="234"/>
      <c r="M417" s="235"/>
      <c r="N417" s="236"/>
      <c r="O417" s="236"/>
      <c r="P417" s="236"/>
      <c r="Q417" s="236"/>
      <c r="R417" s="236"/>
      <c r="S417" s="236"/>
      <c r="T417" s="237"/>
      <c r="AT417" s="238" t="s">
        <v>224</v>
      </c>
      <c r="AU417" s="238" t="s">
        <v>86</v>
      </c>
      <c r="AV417" s="15" t="s">
        <v>222</v>
      </c>
      <c r="AW417" s="15" t="s">
        <v>32</v>
      </c>
      <c r="AX417" s="15" t="s">
        <v>84</v>
      </c>
      <c r="AY417" s="238" t="s">
        <v>215</v>
      </c>
    </row>
    <row r="418" spans="1:65" s="2" customFormat="1" ht="24.2" customHeight="1">
      <c r="A418" s="35"/>
      <c r="B418" s="36"/>
      <c r="C418" s="250" t="s">
        <v>719</v>
      </c>
      <c r="D418" s="250" t="s">
        <v>527</v>
      </c>
      <c r="E418" s="251" t="s">
        <v>1706</v>
      </c>
      <c r="F418" s="252" t="s">
        <v>1707</v>
      </c>
      <c r="G418" s="253" t="s">
        <v>220</v>
      </c>
      <c r="H418" s="254">
        <v>121.8</v>
      </c>
      <c r="I418" s="255"/>
      <c r="J418" s="256">
        <f>ROUND(I418*H418,2)</f>
        <v>0</v>
      </c>
      <c r="K418" s="252" t="s">
        <v>231</v>
      </c>
      <c r="L418" s="257"/>
      <c r="M418" s="258" t="s">
        <v>1</v>
      </c>
      <c r="N418" s="259" t="s">
        <v>42</v>
      </c>
      <c r="O418" s="72"/>
      <c r="P418" s="202">
        <f>O418*H418</f>
        <v>0</v>
      </c>
      <c r="Q418" s="202">
        <v>0.024</v>
      </c>
      <c r="R418" s="202">
        <f>Q418*H418</f>
        <v>2.9232</v>
      </c>
      <c r="S418" s="202">
        <v>0</v>
      </c>
      <c r="T418" s="203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204" t="s">
        <v>261</v>
      </c>
      <c r="AT418" s="204" t="s">
        <v>527</v>
      </c>
      <c r="AU418" s="204" t="s">
        <v>86</v>
      </c>
      <c r="AY418" s="18" t="s">
        <v>215</v>
      </c>
      <c r="BE418" s="205">
        <f>IF(N418="základní",J418,0)</f>
        <v>0</v>
      </c>
      <c r="BF418" s="205">
        <f>IF(N418="snížená",J418,0)</f>
        <v>0</v>
      </c>
      <c r="BG418" s="205">
        <f>IF(N418="zákl. přenesená",J418,0)</f>
        <v>0</v>
      </c>
      <c r="BH418" s="205">
        <f>IF(N418="sníž. přenesená",J418,0)</f>
        <v>0</v>
      </c>
      <c r="BI418" s="205">
        <f>IF(N418="nulová",J418,0)</f>
        <v>0</v>
      </c>
      <c r="BJ418" s="18" t="s">
        <v>84</v>
      </c>
      <c r="BK418" s="205">
        <f>ROUND(I418*H418,2)</f>
        <v>0</v>
      </c>
      <c r="BL418" s="18" t="s">
        <v>222</v>
      </c>
      <c r="BM418" s="204" t="s">
        <v>682</v>
      </c>
    </row>
    <row r="419" spans="2:51" s="14" customFormat="1" ht="11.25">
      <c r="B419" s="217"/>
      <c r="C419" s="218"/>
      <c r="D419" s="208" t="s">
        <v>224</v>
      </c>
      <c r="E419" s="219" t="s">
        <v>1</v>
      </c>
      <c r="F419" s="220" t="s">
        <v>1708</v>
      </c>
      <c r="G419" s="218"/>
      <c r="H419" s="221">
        <v>121.8</v>
      </c>
      <c r="I419" s="222"/>
      <c r="J419" s="218"/>
      <c r="K419" s="218"/>
      <c r="L419" s="223"/>
      <c r="M419" s="224"/>
      <c r="N419" s="225"/>
      <c r="O419" s="225"/>
      <c r="P419" s="225"/>
      <c r="Q419" s="225"/>
      <c r="R419" s="225"/>
      <c r="S419" s="225"/>
      <c r="T419" s="226"/>
      <c r="AT419" s="227" t="s">
        <v>224</v>
      </c>
      <c r="AU419" s="227" t="s">
        <v>86</v>
      </c>
      <c r="AV419" s="14" t="s">
        <v>86</v>
      </c>
      <c r="AW419" s="14" t="s">
        <v>32</v>
      </c>
      <c r="AX419" s="14" t="s">
        <v>84</v>
      </c>
      <c r="AY419" s="227" t="s">
        <v>215</v>
      </c>
    </row>
    <row r="420" spans="1:65" s="2" customFormat="1" ht="33" customHeight="1">
      <c r="A420" s="35"/>
      <c r="B420" s="36"/>
      <c r="C420" s="193" t="s">
        <v>724</v>
      </c>
      <c r="D420" s="193" t="s">
        <v>217</v>
      </c>
      <c r="E420" s="194" t="s">
        <v>1709</v>
      </c>
      <c r="F420" s="195" t="s">
        <v>1710</v>
      </c>
      <c r="G420" s="196" t="s">
        <v>220</v>
      </c>
      <c r="H420" s="197">
        <v>3.4</v>
      </c>
      <c r="I420" s="198"/>
      <c r="J420" s="199">
        <f>ROUND(I420*H420,2)</f>
        <v>0</v>
      </c>
      <c r="K420" s="195" t="s">
        <v>231</v>
      </c>
      <c r="L420" s="40"/>
      <c r="M420" s="200" t="s">
        <v>1</v>
      </c>
      <c r="N420" s="201" t="s">
        <v>42</v>
      </c>
      <c r="O420" s="72"/>
      <c r="P420" s="202">
        <f>O420*H420</f>
        <v>0</v>
      </c>
      <c r="Q420" s="202">
        <v>4E-05</v>
      </c>
      <c r="R420" s="202">
        <f>Q420*H420</f>
        <v>0.000136</v>
      </c>
      <c r="S420" s="202">
        <v>0</v>
      </c>
      <c r="T420" s="203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04" t="s">
        <v>222</v>
      </c>
      <c r="AT420" s="204" t="s">
        <v>217</v>
      </c>
      <c r="AU420" s="204" t="s">
        <v>86</v>
      </c>
      <c r="AY420" s="18" t="s">
        <v>215</v>
      </c>
      <c r="BE420" s="205">
        <f>IF(N420="základní",J420,0)</f>
        <v>0</v>
      </c>
      <c r="BF420" s="205">
        <f>IF(N420="snížená",J420,0)</f>
        <v>0</v>
      </c>
      <c r="BG420" s="205">
        <f>IF(N420="zákl. přenesená",J420,0)</f>
        <v>0</v>
      </c>
      <c r="BH420" s="205">
        <f>IF(N420="sníž. přenesená",J420,0)</f>
        <v>0</v>
      </c>
      <c r="BI420" s="205">
        <f>IF(N420="nulová",J420,0)</f>
        <v>0</v>
      </c>
      <c r="BJ420" s="18" t="s">
        <v>84</v>
      </c>
      <c r="BK420" s="205">
        <f>ROUND(I420*H420,2)</f>
        <v>0</v>
      </c>
      <c r="BL420" s="18" t="s">
        <v>222</v>
      </c>
      <c r="BM420" s="204" t="s">
        <v>687</v>
      </c>
    </row>
    <row r="421" spans="2:51" s="14" customFormat="1" ht="11.25">
      <c r="B421" s="217"/>
      <c r="C421" s="218"/>
      <c r="D421" s="208" t="s">
        <v>224</v>
      </c>
      <c r="E421" s="219" t="s">
        <v>1</v>
      </c>
      <c r="F421" s="220" t="s">
        <v>1711</v>
      </c>
      <c r="G421" s="218"/>
      <c r="H421" s="221">
        <v>3.4</v>
      </c>
      <c r="I421" s="222"/>
      <c r="J421" s="218"/>
      <c r="K421" s="218"/>
      <c r="L421" s="223"/>
      <c r="M421" s="224"/>
      <c r="N421" s="225"/>
      <c r="O421" s="225"/>
      <c r="P421" s="225"/>
      <c r="Q421" s="225"/>
      <c r="R421" s="225"/>
      <c r="S421" s="225"/>
      <c r="T421" s="226"/>
      <c r="AT421" s="227" t="s">
        <v>224</v>
      </c>
      <c r="AU421" s="227" t="s">
        <v>86</v>
      </c>
      <c r="AV421" s="14" t="s">
        <v>86</v>
      </c>
      <c r="AW421" s="14" t="s">
        <v>32</v>
      </c>
      <c r="AX421" s="14" t="s">
        <v>77</v>
      </c>
      <c r="AY421" s="227" t="s">
        <v>215</v>
      </c>
    </row>
    <row r="422" spans="2:51" s="15" customFormat="1" ht="11.25">
      <c r="B422" s="228"/>
      <c r="C422" s="229"/>
      <c r="D422" s="208" t="s">
        <v>224</v>
      </c>
      <c r="E422" s="230" t="s">
        <v>1469</v>
      </c>
      <c r="F422" s="231" t="s">
        <v>227</v>
      </c>
      <c r="G422" s="229"/>
      <c r="H422" s="232">
        <v>3.4</v>
      </c>
      <c r="I422" s="233"/>
      <c r="J422" s="229"/>
      <c r="K422" s="229"/>
      <c r="L422" s="234"/>
      <c r="M422" s="235"/>
      <c r="N422" s="236"/>
      <c r="O422" s="236"/>
      <c r="P422" s="236"/>
      <c r="Q422" s="236"/>
      <c r="R422" s="236"/>
      <c r="S422" s="236"/>
      <c r="T422" s="237"/>
      <c r="AT422" s="238" t="s">
        <v>224</v>
      </c>
      <c r="AU422" s="238" t="s">
        <v>86</v>
      </c>
      <c r="AV422" s="15" t="s">
        <v>222</v>
      </c>
      <c r="AW422" s="15" t="s">
        <v>32</v>
      </c>
      <c r="AX422" s="15" t="s">
        <v>84</v>
      </c>
      <c r="AY422" s="238" t="s">
        <v>215</v>
      </c>
    </row>
    <row r="423" spans="1:65" s="2" customFormat="1" ht="24.2" customHeight="1">
      <c r="A423" s="35"/>
      <c r="B423" s="36"/>
      <c r="C423" s="250" t="s">
        <v>728</v>
      </c>
      <c r="D423" s="250" t="s">
        <v>527</v>
      </c>
      <c r="E423" s="251" t="s">
        <v>1712</v>
      </c>
      <c r="F423" s="252" t="s">
        <v>1713</v>
      </c>
      <c r="G423" s="253" t="s">
        <v>220</v>
      </c>
      <c r="H423" s="254">
        <v>3.451</v>
      </c>
      <c r="I423" s="255"/>
      <c r="J423" s="256">
        <f>ROUND(I423*H423,2)</f>
        <v>0</v>
      </c>
      <c r="K423" s="252" t="s">
        <v>231</v>
      </c>
      <c r="L423" s="257"/>
      <c r="M423" s="258" t="s">
        <v>1</v>
      </c>
      <c r="N423" s="259" t="s">
        <v>42</v>
      </c>
      <c r="O423" s="72"/>
      <c r="P423" s="202">
        <f>O423*H423</f>
        <v>0</v>
      </c>
      <c r="Q423" s="202">
        <v>0.037</v>
      </c>
      <c r="R423" s="202">
        <f>Q423*H423</f>
        <v>0.127687</v>
      </c>
      <c r="S423" s="202">
        <v>0</v>
      </c>
      <c r="T423" s="203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204" t="s">
        <v>261</v>
      </c>
      <c r="AT423" s="204" t="s">
        <v>527</v>
      </c>
      <c r="AU423" s="204" t="s">
        <v>86</v>
      </c>
      <c r="AY423" s="18" t="s">
        <v>215</v>
      </c>
      <c r="BE423" s="205">
        <f>IF(N423="základní",J423,0)</f>
        <v>0</v>
      </c>
      <c r="BF423" s="205">
        <f>IF(N423="snížená",J423,0)</f>
        <v>0</v>
      </c>
      <c r="BG423" s="205">
        <f>IF(N423="zákl. přenesená",J423,0)</f>
        <v>0</v>
      </c>
      <c r="BH423" s="205">
        <f>IF(N423="sníž. přenesená",J423,0)</f>
        <v>0</v>
      </c>
      <c r="BI423" s="205">
        <f>IF(N423="nulová",J423,0)</f>
        <v>0</v>
      </c>
      <c r="BJ423" s="18" t="s">
        <v>84</v>
      </c>
      <c r="BK423" s="205">
        <f>ROUND(I423*H423,2)</f>
        <v>0</v>
      </c>
      <c r="BL423" s="18" t="s">
        <v>222</v>
      </c>
      <c r="BM423" s="204" t="s">
        <v>1714</v>
      </c>
    </row>
    <row r="424" spans="2:51" s="14" customFormat="1" ht="11.25">
      <c r="B424" s="217"/>
      <c r="C424" s="218"/>
      <c r="D424" s="208" t="s">
        <v>224</v>
      </c>
      <c r="E424" s="219" t="s">
        <v>1</v>
      </c>
      <c r="F424" s="220" t="s">
        <v>1715</v>
      </c>
      <c r="G424" s="218"/>
      <c r="H424" s="221">
        <v>3.451</v>
      </c>
      <c r="I424" s="222"/>
      <c r="J424" s="218"/>
      <c r="K424" s="218"/>
      <c r="L424" s="223"/>
      <c r="M424" s="224"/>
      <c r="N424" s="225"/>
      <c r="O424" s="225"/>
      <c r="P424" s="225"/>
      <c r="Q424" s="225"/>
      <c r="R424" s="225"/>
      <c r="S424" s="225"/>
      <c r="T424" s="226"/>
      <c r="AT424" s="227" t="s">
        <v>224</v>
      </c>
      <c r="AU424" s="227" t="s">
        <v>86</v>
      </c>
      <c r="AV424" s="14" t="s">
        <v>86</v>
      </c>
      <c r="AW424" s="14" t="s">
        <v>32</v>
      </c>
      <c r="AX424" s="14" t="s">
        <v>84</v>
      </c>
      <c r="AY424" s="227" t="s">
        <v>215</v>
      </c>
    </row>
    <row r="425" spans="1:65" s="2" customFormat="1" ht="33" customHeight="1">
      <c r="A425" s="35"/>
      <c r="B425" s="36"/>
      <c r="C425" s="193" t="s">
        <v>733</v>
      </c>
      <c r="D425" s="193" t="s">
        <v>217</v>
      </c>
      <c r="E425" s="194" t="s">
        <v>1716</v>
      </c>
      <c r="F425" s="195" t="s">
        <v>1717</v>
      </c>
      <c r="G425" s="196" t="s">
        <v>220</v>
      </c>
      <c r="H425" s="197">
        <v>65.5</v>
      </c>
      <c r="I425" s="198"/>
      <c r="J425" s="199">
        <f>ROUND(I425*H425,2)</f>
        <v>0</v>
      </c>
      <c r="K425" s="195" t="s">
        <v>231</v>
      </c>
      <c r="L425" s="40"/>
      <c r="M425" s="200" t="s">
        <v>1</v>
      </c>
      <c r="N425" s="201" t="s">
        <v>42</v>
      </c>
      <c r="O425" s="72"/>
      <c r="P425" s="202">
        <f>O425*H425</f>
        <v>0</v>
      </c>
      <c r="Q425" s="202">
        <v>0</v>
      </c>
      <c r="R425" s="202">
        <f>Q425*H425</f>
        <v>0</v>
      </c>
      <c r="S425" s="202">
        <v>0</v>
      </c>
      <c r="T425" s="203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204" t="s">
        <v>222</v>
      </c>
      <c r="AT425" s="204" t="s">
        <v>217</v>
      </c>
      <c r="AU425" s="204" t="s">
        <v>86</v>
      </c>
      <c r="AY425" s="18" t="s">
        <v>215</v>
      </c>
      <c r="BE425" s="205">
        <f>IF(N425="základní",J425,0)</f>
        <v>0</v>
      </c>
      <c r="BF425" s="205">
        <f>IF(N425="snížená",J425,0)</f>
        <v>0</v>
      </c>
      <c r="BG425" s="205">
        <f>IF(N425="zákl. přenesená",J425,0)</f>
        <v>0</v>
      </c>
      <c r="BH425" s="205">
        <f>IF(N425="sníž. přenesená",J425,0)</f>
        <v>0</v>
      </c>
      <c r="BI425" s="205">
        <f>IF(N425="nulová",J425,0)</f>
        <v>0</v>
      </c>
      <c r="BJ425" s="18" t="s">
        <v>84</v>
      </c>
      <c r="BK425" s="205">
        <f>ROUND(I425*H425,2)</f>
        <v>0</v>
      </c>
      <c r="BL425" s="18" t="s">
        <v>222</v>
      </c>
      <c r="BM425" s="204" t="s">
        <v>1718</v>
      </c>
    </row>
    <row r="426" spans="2:51" s="14" customFormat="1" ht="11.25">
      <c r="B426" s="217"/>
      <c r="C426" s="218"/>
      <c r="D426" s="208" t="s">
        <v>224</v>
      </c>
      <c r="E426" s="219" t="s">
        <v>1</v>
      </c>
      <c r="F426" s="220" t="s">
        <v>1719</v>
      </c>
      <c r="G426" s="218"/>
      <c r="H426" s="221">
        <v>3.3</v>
      </c>
      <c r="I426" s="222"/>
      <c r="J426" s="218"/>
      <c r="K426" s="218"/>
      <c r="L426" s="223"/>
      <c r="M426" s="224"/>
      <c r="N426" s="225"/>
      <c r="O426" s="225"/>
      <c r="P426" s="225"/>
      <c r="Q426" s="225"/>
      <c r="R426" s="225"/>
      <c r="S426" s="225"/>
      <c r="T426" s="226"/>
      <c r="AT426" s="227" t="s">
        <v>224</v>
      </c>
      <c r="AU426" s="227" t="s">
        <v>86</v>
      </c>
      <c r="AV426" s="14" t="s">
        <v>86</v>
      </c>
      <c r="AW426" s="14" t="s">
        <v>32</v>
      </c>
      <c r="AX426" s="14" t="s">
        <v>77</v>
      </c>
      <c r="AY426" s="227" t="s">
        <v>215</v>
      </c>
    </row>
    <row r="427" spans="2:51" s="14" customFormat="1" ht="11.25">
      <c r="B427" s="217"/>
      <c r="C427" s="218"/>
      <c r="D427" s="208" t="s">
        <v>224</v>
      </c>
      <c r="E427" s="219" t="s">
        <v>1</v>
      </c>
      <c r="F427" s="220" t="s">
        <v>1720</v>
      </c>
      <c r="G427" s="218"/>
      <c r="H427" s="221">
        <v>3.4</v>
      </c>
      <c r="I427" s="222"/>
      <c r="J427" s="218"/>
      <c r="K427" s="218"/>
      <c r="L427" s="223"/>
      <c r="M427" s="224"/>
      <c r="N427" s="225"/>
      <c r="O427" s="225"/>
      <c r="P427" s="225"/>
      <c r="Q427" s="225"/>
      <c r="R427" s="225"/>
      <c r="S427" s="225"/>
      <c r="T427" s="226"/>
      <c r="AT427" s="227" t="s">
        <v>224</v>
      </c>
      <c r="AU427" s="227" t="s">
        <v>86</v>
      </c>
      <c r="AV427" s="14" t="s">
        <v>86</v>
      </c>
      <c r="AW427" s="14" t="s">
        <v>32</v>
      </c>
      <c r="AX427" s="14" t="s">
        <v>77</v>
      </c>
      <c r="AY427" s="227" t="s">
        <v>215</v>
      </c>
    </row>
    <row r="428" spans="2:51" s="14" customFormat="1" ht="11.25">
      <c r="B428" s="217"/>
      <c r="C428" s="218"/>
      <c r="D428" s="208" t="s">
        <v>224</v>
      </c>
      <c r="E428" s="219" t="s">
        <v>1</v>
      </c>
      <c r="F428" s="220" t="s">
        <v>1721</v>
      </c>
      <c r="G428" s="218"/>
      <c r="H428" s="221">
        <v>3.4</v>
      </c>
      <c r="I428" s="222"/>
      <c r="J428" s="218"/>
      <c r="K428" s="218"/>
      <c r="L428" s="223"/>
      <c r="M428" s="224"/>
      <c r="N428" s="225"/>
      <c r="O428" s="225"/>
      <c r="P428" s="225"/>
      <c r="Q428" s="225"/>
      <c r="R428" s="225"/>
      <c r="S428" s="225"/>
      <c r="T428" s="226"/>
      <c r="AT428" s="227" t="s">
        <v>224</v>
      </c>
      <c r="AU428" s="227" t="s">
        <v>86</v>
      </c>
      <c r="AV428" s="14" t="s">
        <v>86</v>
      </c>
      <c r="AW428" s="14" t="s">
        <v>32</v>
      </c>
      <c r="AX428" s="14" t="s">
        <v>77</v>
      </c>
      <c r="AY428" s="227" t="s">
        <v>215</v>
      </c>
    </row>
    <row r="429" spans="2:51" s="14" customFormat="1" ht="11.25">
      <c r="B429" s="217"/>
      <c r="C429" s="218"/>
      <c r="D429" s="208" t="s">
        <v>224</v>
      </c>
      <c r="E429" s="219" t="s">
        <v>1</v>
      </c>
      <c r="F429" s="220" t="s">
        <v>1722</v>
      </c>
      <c r="G429" s="218"/>
      <c r="H429" s="221">
        <v>3.4</v>
      </c>
      <c r="I429" s="222"/>
      <c r="J429" s="218"/>
      <c r="K429" s="218"/>
      <c r="L429" s="223"/>
      <c r="M429" s="224"/>
      <c r="N429" s="225"/>
      <c r="O429" s="225"/>
      <c r="P429" s="225"/>
      <c r="Q429" s="225"/>
      <c r="R429" s="225"/>
      <c r="S429" s="225"/>
      <c r="T429" s="226"/>
      <c r="AT429" s="227" t="s">
        <v>224</v>
      </c>
      <c r="AU429" s="227" t="s">
        <v>86</v>
      </c>
      <c r="AV429" s="14" t="s">
        <v>86</v>
      </c>
      <c r="AW429" s="14" t="s">
        <v>32</v>
      </c>
      <c r="AX429" s="14" t="s">
        <v>77</v>
      </c>
      <c r="AY429" s="227" t="s">
        <v>215</v>
      </c>
    </row>
    <row r="430" spans="2:51" s="14" customFormat="1" ht="11.25">
      <c r="B430" s="217"/>
      <c r="C430" s="218"/>
      <c r="D430" s="208" t="s">
        <v>224</v>
      </c>
      <c r="E430" s="219" t="s">
        <v>1</v>
      </c>
      <c r="F430" s="220" t="s">
        <v>1723</v>
      </c>
      <c r="G430" s="218"/>
      <c r="H430" s="221">
        <v>3.5</v>
      </c>
      <c r="I430" s="222"/>
      <c r="J430" s="218"/>
      <c r="K430" s="218"/>
      <c r="L430" s="223"/>
      <c r="M430" s="224"/>
      <c r="N430" s="225"/>
      <c r="O430" s="225"/>
      <c r="P430" s="225"/>
      <c r="Q430" s="225"/>
      <c r="R430" s="225"/>
      <c r="S430" s="225"/>
      <c r="T430" s="226"/>
      <c r="AT430" s="227" t="s">
        <v>224</v>
      </c>
      <c r="AU430" s="227" t="s">
        <v>86</v>
      </c>
      <c r="AV430" s="14" t="s">
        <v>86</v>
      </c>
      <c r="AW430" s="14" t="s">
        <v>32</v>
      </c>
      <c r="AX430" s="14" t="s">
        <v>77</v>
      </c>
      <c r="AY430" s="227" t="s">
        <v>215</v>
      </c>
    </row>
    <row r="431" spans="2:51" s="14" customFormat="1" ht="11.25">
      <c r="B431" s="217"/>
      <c r="C431" s="218"/>
      <c r="D431" s="208" t="s">
        <v>224</v>
      </c>
      <c r="E431" s="219" t="s">
        <v>1</v>
      </c>
      <c r="F431" s="220" t="s">
        <v>1724</v>
      </c>
      <c r="G431" s="218"/>
      <c r="H431" s="221">
        <v>2.3</v>
      </c>
      <c r="I431" s="222"/>
      <c r="J431" s="218"/>
      <c r="K431" s="218"/>
      <c r="L431" s="223"/>
      <c r="M431" s="224"/>
      <c r="N431" s="225"/>
      <c r="O431" s="225"/>
      <c r="P431" s="225"/>
      <c r="Q431" s="225"/>
      <c r="R431" s="225"/>
      <c r="S431" s="225"/>
      <c r="T431" s="226"/>
      <c r="AT431" s="227" t="s">
        <v>224</v>
      </c>
      <c r="AU431" s="227" t="s">
        <v>86</v>
      </c>
      <c r="AV431" s="14" t="s">
        <v>86</v>
      </c>
      <c r="AW431" s="14" t="s">
        <v>32</v>
      </c>
      <c r="AX431" s="14" t="s">
        <v>77</v>
      </c>
      <c r="AY431" s="227" t="s">
        <v>215</v>
      </c>
    </row>
    <row r="432" spans="2:51" s="14" customFormat="1" ht="11.25">
      <c r="B432" s="217"/>
      <c r="C432" s="218"/>
      <c r="D432" s="208" t="s">
        <v>224</v>
      </c>
      <c r="E432" s="219" t="s">
        <v>1</v>
      </c>
      <c r="F432" s="220" t="s">
        <v>1725</v>
      </c>
      <c r="G432" s="218"/>
      <c r="H432" s="221">
        <v>2.3</v>
      </c>
      <c r="I432" s="222"/>
      <c r="J432" s="218"/>
      <c r="K432" s="218"/>
      <c r="L432" s="223"/>
      <c r="M432" s="224"/>
      <c r="N432" s="225"/>
      <c r="O432" s="225"/>
      <c r="P432" s="225"/>
      <c r="Q432" s="225"/>
      <c r="R432" s="225"/>
      <c r="S432" s="225"/>
      <c r="T432" s="226"/>
      <c r="AT432" s="227" t="s">
        <v>224</v>
      </c>
      <c r="AU432" s="227" t="s">
        <v>86</v>
      </c>
      <c r="AV432" s="14" t="s">
        <v>86</v>
      </c>
      <c r="AW432" s="14" t="s">
        <v>32</v>
      </c>
      <c r="AX432" s="14" t="s">
        <v>77</v>
      </c>
      <c r="AY432" s="227" t="s">
        <v>215</v>
      </c>
    </row>
    <row r="433" spans="2:51" s="14" customFormat="1" ht="11.25">
      <c r="B433" s="217"/>
      <c r="C433" s="218"/>
      <c r="D433" s="208" t="s">
        <v>224</v>
      </c>
      <c r="E433" s="219" t="s">
        <v>1</v>
      </c>
      <c r="F433" s="220" t="s">
        <v>1726</v>
      </c>
      <c r="G433" s="218"/>
      <c r="H433" s="221">
        <v>3.7</v>
      </c>
      <c r="I433" s="222"/>
      <c r="J433" s="218"/>
      <c r="K433" s="218"/>
      <c r="L433" s="223"/>
      <c r="M433" s="224"/>
      <c r="N433" s="225"/>
      <c r="O433" s="225"/>
      <c r="P433" s="225"/>
      <c r="Q433" s="225"/>
      <c r="R433" s="225"/>
      <c r="S433" s="225"/>
      <c r="T433" s="226"/>
      <c r="AT433" s="227" t="s">
        <v>224</v>
      </c>
      <c r="AU433" s="227" t="s">
        <v>86</v>
      </c>
      <c r="AV433" s="14" t="s">
        <v>86</v>
      </c>
      <c r="AW433" s="14" t="s">
        <v>32</v>
      </c>
      <c r="AX433" s="14" t="s">
        <v>77</v>
      </c>
      <c r="AY433" s="227" t="s">
        <v>215</v>
      </c>
    </row>
    <row r="434" spans="2:51" s="14" customFormat="1" ht="11.25">
      <c r="B434" s="217"/>
      <c r="C434" s="218"/>
      <c r="D434" s="208" t="s">
        <v>224</v>
      </c>
      <c r="E434" s="219" t="s">
        <v>1</v>
      </c>
      <c r="F434" s="220" t="s">
        <v>1727</v>
      </c>
      <c r="G434" s="218"/>
      <c r="H434" s="221">
        <v>2.3</v>
      </c>
      <c r="I434" s="222"/>
      <c r="J434" s="218"/>
      <c r="K434" s="218"/>
      <c r="L434" s="223"/>
      <c r="M434" s="224"/>
      <c r="N434" s="225"/>
      <c r="O434" s="225"/>
      <c r="P434" s="225"/>
      <c r="Q434" s="225"/>
      <c r="R434" s="225"/>
      <c r="S434" s="225"/>
      <c r="T434" s="226"/>
      <c r="AT434" s="227" t="s">
        <v>224</v>
      </c>
      <c r="AU434" s="227" t="s">
        <v>86</v>
      </c>
      <c r="AV434" s="14" t="s">
        <v>86</v>
      </c>
      <c r="AW434" s="14" t="s">
        <v>32</v>
      </c>
      <c r="AX434" s="14" t="s">
        <v>77</v>
      </c>
      <c r="AY434" s="227" t="s">
        <v>215</v>
      </c>
    </row>
    <row r="435" spans="2:51" s="14" customFormat="1" ht="11.25">
      <c r="B435" s="217"/>
      <c r="C435" s="218"/>
      <c r="D435" s="208" t="s">
        <v>224</v>
      </c>
      <c r="E435" s="219" t="s">
        <v>1</v>
      </c>
      <c r="F435" s="220" t="s">
        <v>1728</v>
      </c>
      <c r="G435" s="218"/>
      <c r="H435" s="221">
        <v>3.6</v>
      </c>
      <c r="I435" s="222"/>
      <c r="J435" s="218"/>
      <c r="K435" s="218"/>
      <c r="L435" s="223"/>
      <c r="M435" s="224"/>
      <c r="N435" s="225"/>
      <c r="O435" s="225"/>
      <c r="P435" s="225"/>
      <c r="Q435" s="225"/>
      <c r="R435" s="225"/>
      <c r="S435" s="225"/>
      <c r="T435" s="226"/>
      <c r="AT435" s="227" t="s">
        <v>224</v>
      </c>
      <c r="AU435" s="227" t="s">
        <v>86</v>
      </c>
      <c r="AV435" s="14" t="s">
        <v>86</v>
      </c>
      <c r="AW435" s="14" t="s">
        <v>32</v>
      </c>
      <c r="AX435" s="14" t="s">
        <v>77</v>
      </c>
      <c r="AY435" s="227" t="s">
        <v>215</v>
      </c>
    </row>
    <row r="436" spans="2:51" s="14" customFormat="1" ht="11.25">
      <c r="B436" s="217"/>
      <c r="C436" s="218"/>
      <c r="D436" s="208" t="s">
        <v>224</v>
      </c>
      <c r="E436" s="219" t="s">
        <v>1</v>
      </c>
      <c r="F436" s="220" t="s">
        <v>1729</v>
      </c>
      <c r="G436" s="218"/>
      <c r="H436" s="221">
        <v>4</v>
      </c>
      <c r="I436" s="222"/>
      <c r="J436" s="218"/>
      <c r="K436" s="218"/>
      <c r="L436" s="223"/>
      <c r="M436" s="224"/>
      <c r="N436" s="225"/>
      <c r="O436" s="225"/>
      <c r="P436" s="225"/>
      <c r="Q436" s="225"/>
      <c r="R436" s="225"/>
      <c r="S436" s="225"/>
      <c r="T436" s="226"/>
      <c r="AT436" s="227" t="s">
        <v>224</v>
      </c>
      <c r="AU436" s="227" t="s">
        <v>86</v>
      </c>
      <c r="AV436" s="14" t="s">
        <v>86</v>
      </c>
      <c r="AW436" s="14" t="s">
        <v>32</v>
      </c>
      <c r="AX436" s="14" t="s">
        <v>77</v>
      </c>
      <c r="AY436" s="227" t="s">
        <v>215</v>
      </c>
    </row>
    <row r="437" spans="2:51" s="14" customFormat="1" ht="11.25">
      <c r="B437" s="217"/>
      <c r="C437" s="218"/>
      <c r="D437" s="208" t="s">
        <v>224</v>
      </c>
      <c r="E437" s="219" t="s">
        <v>1</v>
      </c>
      <c r="F437" s="220" t="s">
        <v>1730</v>
      </c>
      <c r="G437" s="218"/>
      <c r="H437" s="221">
        <v>3.3</v>
      </c>
      <c r="I437" s="222"/>
      <c r="J437" s="218"/>
      <c r="K437" s="218"/>
      <c r="L437" s="223"/>
      <c r="M437" s="224"/>
      <c r="N437" s="225"/>
      <c r="O437" s="225"/>
      <c r="P437" s="225"/>
      <c r="Q437" s="225"/>
      <c r="R437" s="225"/>
      <c r="S437" s="225"/>
      <c r="T437" s="226"/>
      <c r="AT437" s="227" t="s">
        <v>224</v>
      </c>
      <c r="AU437" s="227" t="s">
        <v>86</v>
      </c>
      <c r="AV437" s="14" t="s">
        <v>86</v>
      </c>
      <c r="AW437" s="14" t="s">
        <v>32</v>
      </c>
      <c r="AX437" s="14" t="s">
        <v>77</v>
      </c>
      <c r="AY437" s="227" t="s">
        <v>215</v>
      </c>
    </row>
    <row r="438" spans="2:51" s="14" customFormat="1" ht="11.25">
      <c r="B438" s="217"/>
      <c r="C438" s="218"/>
      <c r="D438" s="208" t="s">
        <v>224</v>
      </c>
      <c r="E438" s="219" t="s">
        <v>1</v>
      </c>
      <c r="F438" s="220" t="s">
        <v>1731</v>
      </c>
      <c r="G438" s="218"/>
      <c r="H438" s="221">
        <v>4.3</v>
      </c>
      <c r="I438" s="222"/>
      <c r="J438" s="218"/>
      <c r="K438" s="218"/>
      <c r="L438" s="223"/>
      <c r="M438" s="224"/>
      <c r="N438" s="225"/>
      <c r="O438" s="225"/>
      <c r="P438" s="225"/>
      <c r="Q438" s="225"/>
      <c r="R438" s="225"/>
      <c r="S438" s="225"/>
      <c r="T438" s="226"/>
      <c r="AT438" s="227" t="s">
        <v>224</v>
      </c>
      <c r="AU438" s="227" t="s">
        <v>86</v>
      </c>
      <c r="AV438" s="14" t="s">
        <v>86</v>
      </c>
      <c r="AW438" s="14" t="s">
        <v>32</v>
      </c>
      <c r="AX438" s="14" t="s">
        <v>77</v>
      </c>
      <c r="AY438" s="227" t="s">
        <v>215</v>
      </c>
    </row>
    <row r="439" spans="2:51" s="14" customFormat="1" ht="11.25">
      <c r="B439" s="217"/>
      <c r="C439" s="218"/>
      <c r="D439" s="208" t="s">
        <v>224</v>
      </c>
      <c r="E439" s="219" t="s">
        <v>1</v>
      </c>
      <c r="F439" s="220" t="s">
        <v>1732</v>
      </c>
      <c r="G439" s="218"/>
      <c r="H439" s="221">
        <v>4.5</v>
      </c>
      <c r="I439" s="222"/>
      <c r="J439" s="218"/>
      <c r="K439" s="218"/>
      <c r="L439" s="223"/>
      <c r="M439" s="224"/>
      <c r="N439" s="225"/>
      <c r="O439" s="225"/>
      <c r="P439" s="225"/>
      <c r="Q439" s="225"/>
      <c r="R439" s="225"/>
      <c r="S439" s="225"/>
      <c r="T439" s="226"/>
      <c r="AT439" s="227" t="s">
        <v>224</v>
      </c>
      <c r="AU439" s="227" t="s">
        <v>86</v>
      </c>
      <c r="AV439" s="14" t="s">
        <v>86</v>
      </c>
      <c r="AW439" s="14" t="s">
        <v>32</v>
      </c>
      <c r="AX439" s="14" t="s">
        <v>77</v>
      </c>
      <c r="AY439" s="227" t="s">
        <v>215</v>
      </c>
    </row>
    <row r="440" spans="2:51" s="14" customFormat="1" ht="11.25">
      <c r="B440" s="217"/>
      <c r="C440" s="218"/>
      <c r="D440" s="208" t="s">
        <v>224</v>
      </c>
      <c r="E440" s="219" t="s">
        <v>1</v>
      </c>
      <c r="F440" s="220" t="s">
        <v>1733</v>
      </c>
      <c r="G440" s="218"/>
      <c r="H440" s="221">
        <v>4.6</v>
      </c>
      <c r="I440" s="222"/>
      <c r="J440" s="218"/>
      <c r="K440" s="218"/>
      <c r="L440" s="223"/>
      <c r="M440" s="224"/>
      <c r="N440" s="225"/>
      <c r="O440" s="225"/>
      <c r="P440" s="225"/>
      <c r="Q440" s="225"/>
      <c r="R440" s="225"/>
      <c r="S440" s="225"/>
      <c r="T440" s="226"/>
      <c r="AT440" s="227" t="s">
        <v>224</v>
      </c>
      <c r="AU440" s="227" t="s">
        <v>86</v>
      </c>
      <c r="AV440" s="14" t="s">
        <v>86</v>
      </c>
      <c r="AW440" s="14" t="s">
        <v>32</v>
      </c>
      <c r="AX440" s="14" t="s">
        <v>77</v>
      </c>
      <c r="AY440" s="227" t="s">
        <v>215</v>
      </c>
    </row>
    <row r="441" spans="2:51" s="14" customFormat="1" ht="11.25">
      <c r="B441" s="217"/>
      <c r="C441" s="218"/>
      <c r="D441" s="208" t="s">
        <v>224</v>
      </c>
      <c r="E441" s="219" t="s">
        <v>1</v>
      </c>
      <c r="F441" s="220" t="s">
        <v>1734</v>
      </c>
      <c r="G441" s="218"/>
      <c r="H441" s="221">
        <v>4.7</v>
      </c>
      <c r="I441" s="222"/>
      <c r="J441" s="218"/>
      <c r="K441" s="218"/>
      <c r="L441" s="223"/>
      <c r="M441" s="224"/>
      <c r="N441" s="225"/>
      <c r="O441" s="225"/>
      <c r="P441" s="225"/>
      <c r="Q441" s="225"/>
      <c r="R441" s="225"/>
      <c r="S441" s="225"/>
      <c r="T441" s="226"/>
      <c r="AT441" s="227" t="s">
        <v>224</v>
      </c>
      <c r="AU441" s="227" t="s">
        <v>86</v>
      </c>
      <c r="AV441" s="14" t="s">
        <v>86</v>
      </c>
      <c r="AW441" s="14" t="s">
        <v>32</v>
      </c>
      <c r="AX441" s="14" t="s">
        <v>77</v>
      </c>
      <c r="AY441" s="227" t="s">
        <v>215</v>
      </c>
    </row>
    <row r="442" spans="2:51" s="14" customFormat="1" ht="11.25">
      <c r="B442" s="217"/>
      <c r="C442" s="218"/>
      <c r="D442" s="208" t="s">
        <v>224</v>
      </c>
      <c r="E442" s="219" t="s">
        <v>1</v>
      </c>
      <c r="F442" s="220" t="s">
        <v>1735</v>
      </c>
      <c r="G442" s="218"/>
      <c r="H442" s="221">
        <v>2.9</v>
      </c>
      <c r="I442" s="222"/>
      <c r="J442" s="218"/>
      <c r="K442" s="218"/>
      <c r="L442" s="223"/>
      <c r="M442" s="224"/>
      <c r="N442" s="225"/>
      <c r="O442" s="225"/>
      <c r="P442" s="225"/>
      <c r="Q442" s="225"/>
      <c r="R442" s="225"/>
      <c r="S442" s="225"/>
      <c r="T442" s="226"/>
      <c r="AT442" s="227" t="s">
        <v>224</v>
      </c>
      <c r="AU442" s="227" t="s">
        <v>86</v>
      </c>
      <c r="AV442" s="14" t="s">
        <v>86</v>
      </c>
      <c r="AW442" s="14" t="s">
        <v>32</v>
      </c>
      <c r="AX442" s="14" t="s">
        <v>77</v>
      </c>
      <c r="AY442" s="227" t="s">
        <v>215</v>
      </c>
    </row>
    <row r="443" spans="2:51" s="14" customFormat="1" ht="11.25">
      <c r="B443" s="217"/>
      <c r="C443" s="218"/>
      <c r="D443" s="208" t="s">
        <v>224</v>
      </c>
      <c r="E443" s="219" t="s">
        <v>1</v>
      </c>
      <c r="F443" s="220" t="s">
        <v>1736</v>
      </c>
      <c r="G443" s="218"/>
      <c r="H443" s="221">
        <v>3</v>
      </c>
      <c r="I443" s="222"/>
      <c r="J443" s="218"/>
      <c r="K443" s="218"/>
      <c r="L443" s="223"/>
      <c r="M443" s="224"/>
      <c r="N443" s="225"/>
      <c r="O443" s="225"/>
      <c r="P443" s="225"/>
      <c r="Q443" s="225"/>
      <c r="R443" s="225"/>
      <c r="S443" s="225"/>
      <c r="T443" s="226"/>
      <c r="AT443" s="227" t="s">
        <v>224</v>
      </c>
      <c r="AU443" s="227" t="s">
        <v>86</v>
      </c>
      <c r="AV443" s="14" t="s">
        <v>86</v>
      </c>
      <c r="AW443" s="14" t="s">
        <v>32</v>
      </c>
      <c r="AX443" s="14" t="s">
        <v>77</v>
      </c>
      <c r="AY443" s="227" t="s">
        <v>215</v>
      </c>
    </row>
    <row r="444" spans="2:51" s="14" customFormat="1" ht="11.25">
      <c r="B444" s="217"/>
      <c r="C444" s="218"/>
      <c r="D444" s="208" t="s">
        <v>224</v>
      </c>
      <c r="E444" s="219" t="s">
        <v>1</v>
      </c>
      <c r="F444" s="220" t="s">
        <v>1737</v>
      </c>
      <c r="G444" s="218"/>
      <c r="H444" s="221">
        <v>3</v>
      </c>
      <c r="I444" s="222"/>
      <c r="J444" s="218"/>
      <c r="K444" s="218"/>
      <c r="L444" s="223"/>
      <c r="M444" s="224"/>
      <c r="N444" s="225"/>
      <c r="O444" s="225"/>
      <c r="P444" s="225"/>
      <c r="Q444" s="225"/>
      <c r="R444" s="225"/>
      <c r="S444" s="225"/>
      <c r="T444" s="226"/>
      <c r="AT444" s="227" t="s">
        <v>224</v>
      </c>
      <c r="AU444" s="227" t="s">
        <v>86</v>
      </c>
      <c r="AV444" s="14" t="s">
        <v>86</v>
      </c>
      <c r="AW444" s="14" t="s">
        <v>32</v>
      </c>
      <c r="AX444" s="14" t="s">
        <v>77</v>
      </c>
      <c r="AY444" s="227" t="s">
        <v>215</v>
      </c>
    </row>
    <row r="445" spans="2:51" s="15" customFormat="1" ht="11.25">
      <c r="B445" s="228"/>
      <c r="C445" s="229"/>
      <c r="D445" s="208" t="s">
        <v>224</v>
      </c>
      <c r="E445" s="230" t="s">
        <v>1</v>
      </c>
      <c r="F445" s="231" t="s">
        <v>227</v>
      </c>
      <c r="G445" s="229"/>
      <c r="H445" s="232">
        <v>65.5</v>
      </c>
      <c r="I445" s="233"/>
      <c r="J445" s="229"/>
      <c r="K445" s="229"/>
      <c r="L445" s="234"/>
      <c r="M445" s="235"/>
      <c r="N445" s="236"/>
      <c r="O445" s="236"/>
      <c r="P445" s="236"/>
      <c r="Q445" s="236"/>
      <c r="R445" s="236"/>
      <c r="S445" s="236"/>
      <c r="T445" s="237"/>
      <c r="AT445" s="238" t="s">
        <v>224</v>
      </c>
      <c r="AU445" s="238" t="s">
        <v>86</v>
      </c>
      <c r="AV445" s="15" t="s">
        <v>222</v>
      </c>
      <c r="AW445" s="15" t="s">
        <v>32</v>
      </c>
      <c r="AX445" s="15" t="s">
        <v>84</v>
      </c>
      <c r="AY445" s="238" t="s">
        <v>215</v>
      </c>
    </row>
    <row r="446" spans="1:65" s="2" customFormat="1" ht="24.2" customHeight="1">
      <c r="A446" s="35"/>
      <c r="B446" s="36"/>
      <c r="C446" s="193" t="s">
        <v>740</v>
      </c>
      <c r="D446" s="193" t="s">
        <v>217</v>
      </c>
      <c r="E446" s="194" t="s">
        <v>697</v>
      </c>
      <c r="F446" s="195" t="s">
        <v>698</v>
      </c>
      <c r="G446" s="196" t="s">
        <v>588</v>
      </c>
      <c r="H446" s="197">
        <v>25</v>
      </c>
      <c r="I446" s="198"/>
      <c r="J446" s="199">
        <f>ROUND(I446*H446,2)</f>
        <v>0</v>
      </c>
      <c r="K446" s="195" t="s">
        <v>231</v>
      </c>
      <c r="L446" s="40"/>
      <c r="M446" s="200" t="s">
        <v>1</v>
      </c>
      <c r="N446" s="201" t="s">
        <v>42</v>
      </c>
      <c r="O446" s="72"/>
      <c r="P446" s="202">
        <f>O446*H446</f>
        <v>0</v>
      </c>
      <c r="Q446" s="202">
        <v>7E-05</v>
      </c>
      <c r="R446" s="202">
        <f>Q446*H446</f>
        <v>0.0017499999999999998</v>
      </c>
      <c r="S446" s="202">
        <v>0</v>
      </c>
      <c r="T446" s="203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204" t="s">
        <v>222</v>
      </c>
      <c r="AT446" s="204" t="s">
        <v>217</v>
      </c>
      <c r="AU446" s="204" t="s">
        <v>86</v>
      </c>
      <c r="AY446" s="18" t="s">
        <v>215</v>
      </c>
      <c r="BE446" s="205">
        <f>IF(N446="základní",J446,0)</f>
        <v>0</v>
      </c>
      <c r="BF446" s="205">
        <f>IF(N446="snížená",J446,0)</f>
        <v>0</v>
      </c>
      <c r="BG446" s="205">
        <f>IF(N446="zákl. přenesená",J446,0)</f>
        <v>0</v>
      </c>
      <c r="BH446" s="205">
        <f>IF(N446="sníž. přenesená",J446,0)</f>
        <v>0</v>
      </c>
      <c r="BI446" s="205">
        <f>IF(N446="nulová",J446,0)</f>
        <v>0</v>
      </c>
      <c r="BJ446" s="18" t="s">
        <v>84</v>
      </c>
      <c r="BK446" s="205">
        <f>ROUND(I446*H446,2)</f>
        <v>0</v>
      </c>
      <c r="BL446" s="18" t="s">
        <v>222</v>
      </c>
      <c r="BM446" s="204" t="s">
        <v>699</v>
      </c>
    </row>
    <row r="447" spans="1:65" s="2" customFormat="1" ht="24.2" customHeight="1">
      <c r="A447" s="35"/>
      <c r="B447" s="36"/>
      <c r="C447" s="250" t="s">
        <v>745</v>
      </c>
      <c r="D447" s="250" t="s">
        <v>527</v>
      </c>
      <c r="E447" s="251" t="s">
        <v>701</v>
      </c>
      <c r="F447" s="252" t="s">
        <v>702</v>
      </c>
      <c r="G447" s="253" t="s">
        <v>588</v>
      </c>
      <c r="H447" s="254">
        <v>25.375</v>
      </c>
      <c r="I447" s="255"/>
      <c r="J447" s="256">
        <f>ROUND(I447*H447,2)</f>
        <v>0</v>
      </c>
      <c r="K447" s="252" t="s">
        <v>231</v>
      </c>
      <c r="L447" s="257"/>
      <c r="M447" s="258" t="s">
        <v>1</v>
      </c>
      <c r="N447" s="259" t="s">
        <v>42</v>
      </c>
      <c r="O447" s="72"/>
      <c r="P447" s="202">
        <f>O447*H447</f>
        <v>0</v>
      </c>
      <c r="Q447" s="202">
        <v>0.003</v>
      </c>
      <c r="R447" s="202">
        <f>Q447*H447</f>
        <v>0.076125</v>
      </c>
      <c r="S447" s="202">
        <v>0</v>
      </c>
      <c r="T447" s="203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204" t="s">
        <v>261</v>
      </c>
      <c r="AT447" s="204" t="s">
        <v>527</v>
      </c>
      <c r="AU447" s="204" t="s">
        <v>86</v>
      </c>
      <c r="AY447" s="18" t="s">
        <v>215</v>
      </c>
      <c r="BE447" s="205">
        <f>IF(N447="základní",J447,0)</f>
        <v>0</v>
      </c>
      <c r="BF447" s="205">
        <f>IF(N447="snížená",J447,0)</f>
        <v>0</v>
      </c>
      <c r="BG447" s="205">
        <f>IF(N447="zákl. přenesená",J447,0)</f>
        <v>0</v>
      </c>
      <c r="BH447" s="205">
        <f>IF(N447="sníž. přenesená",J447,0)</f>
        <v>0</v>
      </c>
      <c r="BI447" s="205">
        <f>IF(N447="nulová",J447,0)</f>
        <v>0</v>
      </c>
      <c r="BJ447" s="18" t="s">
        <v>84</v>
      </c>
      <c r="BK447" s="205">
        <f>ROUND(I447*H447,2)</f>
        <v>0</v>
      </c>
      <c r="BL447" s="18" t="s">
        <v>222</v>
      </c>
      <c r="BM447" s="204" t="s">
        <v>703</v>
      </c>
    </row>
    <row r="448" spans="2:51" s="14" customFormat="1" ht="11.25">
      <c r="B448" s="217"/>
      <c r="C448" s="218"/>
      <c r="D448" s="208" t="s">
        <v>224</v>
      </c>
      <c r="E448" s="218"/>
      <c r="F448" s="220" t="s">
        <v>704</v>
      </c>
      <c r="G448" s="218"/>
      <c r="H448" s="221">
        <v>25.375</v>
      </c>
      <c r="I448" s="222"/>
      <c r="J448" s="218"/>
      <c r="K448" s="218"/>
      <c r="L448" s="223"/>
      <c r="M448" s="224"/>
      <c r="N448" s="225"/>
      <c r="O448" s="225"/>
      <c r="P448" s="225"/>
      <c r="Q448" s="225"/>
      <c r="R448" s="225"/>
      <c r="S448" s="225"/>
      <c r="T448" s="226"/>
      <c r="AT448" s="227" t="s">
        <v>224</v>
      </c>
      <c r="AU448" s="227" t="s">
        <v>86</v>
      </c>
      <c r="AV448" s="14" t="s">
        <v>86</v>
      </c>
      <c r="AW448" s="14" t="s">
        <v>4</v>
      </c>
      <c r="AX448" s="14" t="s">
        <v>84</v>
      </c>
      <c r="AY448" s="227" t="s">
        <v>215</v>
      </c>
    </row>
    <row r="449" spans="1:65" s="2" customFormat="1" ht="24.2" customHeight="1">
      <c r="A449" s="35"/>
      <c r="B449" s="36"/>
      <c r="C449" s="193" t="s">
        <v>749</v>
      </c>
      <c r="D449" s="193" t="s">
        <v>217</v>
      </c>
      <c r="E449" s="194" t="s">
        <v>706</v>
      </c>
      <c r="F449" s="195" t="s">
        <v>707</v>
      </c>
      <c r="G449" s="196" t="s">
        <v>588</v>
      </c>
      <c r="H449" s="197">
        <v>1</v>
      </c>
      <c r="I449" s="198"/>
      <c r="J449" s="199">
        <f>ROUND(I449*H449,2)</f>
        <v>0</v>
      </c>
      <c r="K449" s="195" t="s">
        <v>231</v>
      </c>
      <c r="L449" s="40"/>
      <c r="M449" s="200" t="s">
        <v>1</v>
      </c>
      <c r="N449" s="201" t="s">
        <v>42</v>
      </c>
      <c r="O449" s="72"/>
      <c r="P449" s="202">
        <f>O449*H449</f>
        <v>0</v>
      </c>
      <c r="Q449" s="202">
        <v>7E-05</v>
      </c>
      <c r="R449" s="202">
        <f>Q449*H449</f>
        <v>7E-05</v>
      </c>
      <c r="S449" s="202">
        <v>0</v>
      </c>
      <c r="T449" s="203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204" t="s">
        <v>222</v>
      </c>
      <c r="AT449" s="204" t="s">
        <v>217</v>
      </c>
      <c r="AU449" s="204" t="s">
        <v>86</v>
      </c>
      <c r="AY449" s="18" t="s">
        <v>215</v>
      </c>
      <c r="BE449" s="205">
        <f>IF(N449="základní",J449,0)</f>
        <v>0</v>
      </c>
      <c r="BF449" s="205">
        <f>IF(N449="snížená",J449,0)</f>
        <v>0</v>
      </c>
      <c r="BG449" s="205">
        <f>IF(N449="zákl. přenesená",J449,0)</f>
        <v>0</v>
      </c>
      <c r="BH449" s="205">
        <f>IF(N449="sníž. přenesená",J449,0)</f>
        <v>0</v>
      </c>
      <c r="BI449" s="205">
        <f>IF(N449="nulová",J449,0)</f>
        <v>0</v>
      </c>
      <c r="BJ449" s="18" t="s">
        <v>84</v>
      </c>
      <c r="BK449" s="205">
        <f>ROUND(I449*H449,2)</f>
        <v>0</v>
      </c>
      <c r="BL449" s="18" t="s">
        <v>222</v>
      </c>
      <c r="BM449" s="204" t="s">
        <v>708</v>
      </c>
    </row>
    <row r="450" spans="1:65" s="2" customFormat="1" ht="24.2" customHeight="1">
      <c r="A450" s="35"/>
      <c r="B450" s="36"/>
      <c r="C450" s="250" t="s">
        <v>754</v>
      </c>
      <c r="D450" s="250" t="s">
        <v>527</v>
      </c>
      <c r="E450" s="251" t="s">
        <v>710</v>
      </c>
      <c r="F450" s="252" t="s">
        <v>711</v>
      </c>
      <c r="G450" s="253" t="s">
        <v>588</v>
      </c>
      <c r="H450" s="254">
        <v>1.015</v>
      </c>
      <c r="I450" s="255"/>
      <c r="J450" s="256">
        <f>ROUND(I450*H450,2)</f>
        <v>0</v>
      </c>
      <c r="K450" s="252" t="s">
        <v>231</v>
      </c>
      <c r="L450" s="257"/>
      <c r="M450" s="258" t="s">
        <v>1</v>
      </c>
      <c r="N450" s="259" t="s">
        <v>42</v>
      </c>
      <c r="O450" s="72"/>
      <c r="P450" s="202">
        <f>O450*H450</f>
        <v>0</v>
      </c>
      <c r="Q450" s="202">
        <v>0.004</v>
      </c>
      <c r="R450" s="202">
        <f>Q450*H450</f>
        <v>0.004059999999999999</v>
      </c>
      <c r="S450" s="202">
        <v>0</v>
      </c>
      <c r="T450" s="203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204" t="s">
        <v>261</v>
      </c>
      <c r="AT450" s="204" t="s">
        <v>527</v>
      </c>
      <c r="AU450" s="204" t="s">
        <v>86</v>
      </c>
      <c r="AY450" s="18" t="s">
        <v>215</v>
      </c>
      <c r="BE450" s="205">
        <f>IF(N450="základní",J450,0)</f>
        <v>0</v>
      </c>
      <c r="BF450" s="205">
        <f>IF(N450="snížená",J450,0)</f>
        <v>0</v>
      </c>
      <c r="BG450" s="205">
        <f>IF(N450="zákl. přenesená",J450,0)</f>
        <v>0</v>
      </c>
      <c r="BH450" s="205">
        <f>IF(N450="sníž. přenesená",J450,0)</f>
        <v>0</v>
      </c>
      <c r="BI450" s="205">
        <f>IF(N450="nulová",J450,0)</f>
        <v>0</v>
      </c>
      <c r="BJ450" s="18" t="s">
        <v>84</v>
      </c>
      <c r="BK450" s="205">
        <f>ROUND(I450*H450,2)</f>
        <v>0</v>
      </c>
      <c r="BL450" s="18" t="s">
        <v>222</v>
      </c>
      <c r="BM450" s="204" t="s">
        <v>712</v>
      </c>
    </row>
    <row r="451" spans="2:51" s="14" customFormat="1" ht="11.25">
      <c r="B451" s="217"/>
      <c r="C451" s="218"/>
      <c r="D451" s="208" t="s">
        <v>224</v>
      </c>
      <c r="E451" s="218"/>
      <c r="F451" s="220" t="s">
        <v>713</v>
      </c>
      <c r="G451" s="218"/>
      <c r="H451" s="221">
        <v>1.015</v>
      </c>
      <c r="I451" s="222"/>
      <c r="J451" s="218"/>
      <c r="K451" s="218"/>
      <c r="L451" s="223"/>
      <c r="M451" s="224"/>
      <c r="N451" s="225"/>
      <c r="O451" s="225"/>
      <c r="P451" s="225"/>
      <c r="Q451" s="225"/>
      <c r="R451" s="225"/>
      <c r="S451" s="225"/>
      <c r="T451" s="226"/>
      <c r="AT451" s="227" t="s">
        <v>224</v>
      </c>
      <c r="AU451" s="227" t="s">
        <v>86</v>
      </c>
      <c r="AV451" s="14" t="s">
        <v>86</v>
      </c>
      <c r="AW451" s="14" t="s">
        <v>4</v>
      </c>
      <c r="AX451" s="14" t="s">
        <v>84</v>
      </c>
      <c r="AY451" s="227" t="s">
        <v>215</v>
      </c>
    </row>
    <row r="452" spans="1:65" s="2" customFormat="1" ht="24.2" customHeight="1">
      <c r="A452" s="35"/>
      <c r="B452" s="36"/>
      <c r="C452" s="193" t="s">
        <v>758</v>
      </c>
      <c r="D452" s="193" t="s">
        <v>217</v>
      </c>
      <c r="E452" s="194" t="s">
        <v>936</v>
      </c>
      <c r="F452" s="195" t="s">
        <v>937</v>
      </c>
      <c r="G452" s="196" t="s">
        <v>365</v>
      </c>
      <c r="H452" s="197">
        <v>26.143</v>
      </c>
      <c r="I452" s="198"/>
      <c r="J452" s="199">
        <f>ROUND(I452*H452,2)</f>
        <v>0</v>
      </c>
      <c r="K452" s="195" t="s">
        <v>231</v>
      </c>
      <c r="L452" s="40"/>
      <c r="M452" s="200" t="s">
        <v>1</v>
      </c>
      <c r="N452" s="201" t="s">
        <v>42</v>
      </c>
      <c r="O452" s="72"/>
      <c r="P452" s="202">
        <f>O452*H452</f>
        <v>0</v>
      </c>
      <c r="Q452" s="202">
        <v>2.25634</v>
      </c>
      <c r="R452" s="202">
        <f>Q452*H452</f>
        <v>58.987496619999995</v>
      </c>
      <c r="S452" s="202">
        <v>0</v>
      </c>
      <c r="T452" s="203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204" t="s">
        <v>222</v>
      </c>
      <c r="AT452" s="204" t="s">
        <v>217</v>
      </c>
      <c r="AU452" s="204" t="s">
        <v>86</v>
      </c>
      <c r="AY452" s="18" t="s">
        <v>215</v>
      </c>
      <c r="BE452" s="205">
        <f>IF(N452="základní",J452,0)</f>
        <v>0</v>
      </c>
      <c r="BF452" s="205">
        <f>IF(N452="snížená",J452,0)</f>
        <v>0</v>
      </c>
      <c r="BG452" s="205">
        <f>IF(N452="zákl. přenesená",J452,0)</f>
        <v>0</v>
      </c>
      <c r="BH452" s="205">
        <f>IF(N452="sníž. přenesená",J452,0)</f>
        <v>0</v>
      </c>
      <c r="BI452" s="205">
        <f>IF(N452="nulová",J452,0)</f>
        <v>0</v>
      </c>
      <c r="BJ452" s="18" t="s">
        <v>84</v>
      </c>
      <c r="BK452" s="205">
        <f>ROUND(I452*H452,2)</f>
        <v>0</v>
      </c>
      <c r="BL452" s="18" t="s">
        <v>222</v>
      </c>
      <c r="BM452" s="204" t="s">
        <v>938</v>
      </c>
    </row>
    <row r="453" spans="2:51" s="14" customFormat="1" ht="11.25">
      <c r="B453" s="217"/>
      <c r="C453" s="218"/>
      <c r="D453" s="208" t="s">
        <v>224</v>
      </c>
      <c r="E453" s="219" t="s">
        <v>1</v>
      </c>
      <c r="F453" s="220" t="s">
        <v>1738</v>
      </c>
      <c r="G453" s="218"/>
      <c r="H453" s="221">
        <v>25.344</v>
      </c>
      <c r="I453" s="222"/>
      <c r="J453" s="218"/>
      <c r="K453" s="218"/>
      <c r="L453" s="223"/>
      <c r="M453" s="224"/>
      <c r="N453" s="225"/>
      <c r="O453" s="225"/>
      <c r="P453" s="225"/>
      <c r="Q453" s="225"/>
      <c r="R453" s="225"/>
      <c r="S453" s="225"/>
      <c r="T453" s="226"/>
      <c r="AT453" s="227" t="s">
        <v>224</v>
      </c>
      <c r="AU453" s="227" t="s">
        <v>86</v>
      </c>
      <c r="AV453" s="14" t="s">
        <v>86</v>
      </c>
      <c r="AW453" s="14" t="s">
        <v>32</v>
      </c>
      <c r="AX453" s="14" t="s">
        <v>77</v>
      </c>
      <c r="AY453" s="227" t="s">
        <v>215</v>
      </c>
    </row>
    <row r="454" spans="2:51" s="14" customFormat="1" ht="11.25">
      <c r="B454" s="217"/>
      <c r="C454" s="218"/>
      <c r="D454" s="208" t="s">
        <v>224</v>
      </c>
      <c r="E454" s="219" t="s">
        <v>1</v>
      </c>
      <c r="F454" s="220" t="s">
        <v>1739</v>
      </c>
      <c r="G454" s="218"/>
      <c r="H454" s="221">
        <v>0.799</v>
      </c>
      <c r="I454" s="222"/>
      <c r="J454" s="218"/>
      <c r="K454" s="218"/>
      <c r="L454" s="223"/>
      <c r="M454" s="224"/>
      <c r="N454" s="225"/>
      <c r="O454" s="225"/>
      <c r="P454" s="225"/>
      <c r="Q454" s="225"/>
      <c r="R454" s="225"/>
      <c r="S454" s="225"/>
      <c r="T454" s="226"/>
      <c r="AT454" s="227" t="s">
        <v>224</v>
      </c>
      <c r="AU454" s="227" t="s">
        <v>86</v>
      </c>
      <c r="AV454" s="14" t="s">
        <v>86</v>
      </c>
      <c r="AW454" s="14" t="s">
        <v>32</v>
      </c>
      <c r="AX454" s="14" t="s">
        <v>77</v>
      </c>
      <c r="AY454" s="227" t="s">
        <v>215</v>
      </c>
    </row>
    <row r="455" spans="2:51" s="15" customFormat="1" ht="11.25">
      <c r="B455" s="228"/>
      <c r="C455" s="229"/>
      <c r="D455" s="208" t="s">
        <v>224</v>
      </c>
      <c r="E455" s="230" t="s">
        <v>1740</v>
      </c>
      <c r="F455" s="231" t="s">
        <v>227</v>
      </c>
      <c r="G455" s="229"/>
      <c r="H455" s="232">
        <v>26.143</v>
      </c>
      <c r="I455" s="233"/>
      <c r="J455" s="229"/>
      <c r="K455" s="229"/>
      <c r="L455" s="234"/>
      <c r="M455" s="235"/>
      <c r="N455" s="236"/>
      <c r="O455" s="236"/>
      <c r="P455" s="236"/>
      <c r="Q455" s="236"/>
      <c r="R455" s="236"/>
      <c r="S455" s="236"/>
      <c r="T455" s="237"/>
      <c r="AT455" s="238" t="s">
        <v>224</v>
      </c>
      <c r="AU455" s="238" t="s">
        <v>86</v>
      </c>
      <c r="AV455" s="15" t="s">
        <v>222</v>
      </c>
      <c r="AW455" s="15" t="s">
        <v>32</v>
      </c>
      <c r="AX455" s="15" t="s">
        <v>84</v>
      </c>
      <c r="AY455" s="238" t="s">
        <v>215</v>
      </c>
    </row>
    <row r="456" spans="2:63" s="12" customFormat="1" ht="22.9" customHeight="1">
      <c r="B456" s="177"/>
      <c r="C456" s="178"/>
      <c r="D456" s="179" t="s">
        <v>76</v>
      </c>
      <c r="E456" s="191" t="s">
        <v>941</v>
      </c>
      <c r="F456" s="191" t="s">
        <v>942</v>
      </c>
      <c r="G456" s="178"/>
      <c r="H456" s="178"/>
      <c r="I456" s="181"/>
      <c r="J456" s="192">
        <f>BK456</f>
        <v>0</v>
      </c>
      <c r="K456" s="178"/>
      <c r="L456" s="183"/>
      <c r="M456" s="184"/>
      <c r="N456" s="185"/>
      <c r="O456" s="185"/>
      <c r="P456" s="186">
        <f>P457</f>
        <v>0</v>
      </c>
      <c r="Q456" s="185"/>
      <c r="R456" s="186">
        <f>R457</f>
        <v>0</v>
      </c>
      <c r="S456" s="185"/>
      <c r="T456" s="187">
        <f>T457</f>
        <v>0</v>
      </c>
      <c r="AR456" s="188" t="s">
        <v>84</v>
      </c>
      <c r="AT456" s="189" t="s">
        <v>76</v>
      </c>
      <c r="AU456" s="189" t="s">
        <v>84</v>
      </c>
      <c r="AY456" s="188" t="s">
        <v>215</v>
      </c>
      <c r="BK456" s="190">
        <f>BK457</f>
        <v>0</v>
      </c>
    </row>
    <row r="457" spans="1:65" s="2" customFormat="1" ht="24.2" customHeight="1">
      <c r="A457" s="35"/>
      <c r="B457" s="36"/>
      <c r="C457" s="193" t="s">
        <v>763</v>
      </c>
      <c r="D457" s="193" t="s">
        <v>217</v>
      </c>
      <c r="E457" s="194" t="s">
        <v>944</v>
      </c>
      <c r="F457" s="195" t="s">
        <v>945</v>
      </c>
      <c r="G457" s="196" t="s">
        <v>272</v>
      </c>
      <c r="H457" s="197">
        <v>91.327</v>
      </c>
      <c r="I457" s="198"/>
      <c r="J457" s="199">
        <f>ROUND(I457*H457,2)</f>
        <v>0</v>
      </c>
      <c r="K457" s="195" t="s">
        <v>231</v>
      </c>
      <c r="L457" s="40"/>
      <c r="M457" s="200" t="s">
        <v>1</v>
      </c>
      <c r="N457" s="201" t="s">
        <v>42</v>
      </c>
      <c r="O457" s="72"/>
      <c r="P457" s="202">
        <f>O457*H457</f>
        <v>0</v>
      </c>
      <c r="Q457" s="202">
        <v>0</v>
      </c>
      <c r="R457" s="202">
        <f>Q457*H457</f>
        <v>0</v>
      </c>
      <c r="S457" s="202">
        <v>0</v>
      </c>
      <c r="T457" s="203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204" t="s">
        <v>222</v>
      </c>
      <c r="AT457" s="204" t="s">
        <v>217</v>
      </c>
      <c r="AU457" s="204" t="s">
        <v>86</v>
      </c>
      <c r="AY457" s="18" t="s">
        <v>215</v>
      </c>
      <c r="BE457" s="205">
        <f>IF(N457="základní",J457,0)</f>
        <v>0</v>
      </c>
      <c r="BF457" s="205">
        <f>IF(N457="snížená",J457,0)</f>
        <v>0</v>
      </c>
      <c r="BG457" s="205">
        <f>IF(N457="zákl. přenesená",J457,0)</f>
        <v>0</v>
      </c>
      <c r="BH457" s="205">
        <f>IF(N457="sníž. přenesená",J457,0)</f>
        <v>0</v>
      </c>
      <c r="BI457" s="205">
        <f>IF(N457="nulová",J457,0)</f>
        <v>0</v>
      </c>
      <c r="BJ457" s="18" t="s">
        <v>84</v>
      </c>
      <c r="BK457" s="205">
        <f>ROUND(I457*H457,2)</f>
        <v>0</v>
      </c>
      <c r="BL457" s="18" t="s">
        <v>222</v>
      </c>
      <c r="BM457" s="204" t="s">
        <v>946</v>
      </c>
    </row>
    <row r="458" spans="2:63" s="12" customFormat="1" ht="25.9" customHeight="1">
      <c r="B458" s="177"/>
      <c r="C458" s="178"/>
      <c r="D458" s="179" t="s">
        <v>76</v>
      </c>
      <c r="E458" s="180" t="s">
        <v>527</v>
      </c>
      <c r="F458" s="180" t="s">
        <v>947</v>
      </c>
      <c r="G458" s="178"/>
      <c r="H458" s="178"/>
      <c r="I458" s="181"/>
      <c r="J458" s="182">
        <f>BK458</f>
        <v>0</v>
      </c>
      <c r="K458" s="178"/>
      <c r="L458" s="183"/>
      <c r="M458" s="184"/>
      <c r="N458" s="185"/>
      <c r="O458" s="185"/>
      <c r="P458" s="186">
        <f>P459</f>
        <v>0</v>
      </c>
      <c r="Q458" s="185"/>
      <c r="R458" s="186">
        <f>R459</f>
        <v>7.215668999999999</v>
      </c>
      <c r="S458" s="185"/>
      <c r="T458" s="187">
        <f>T459</f>
        <v>0</v>
      </c>
      <c r="AR458" s="188" t="s">
        <v>95</v>
      </c>
      <c r="AT458" s="189" t="s">
        <v>76</v>
      </c>
      <c r="AU458" s="189" t="s">
        <v>77</v>
      </c>
      <c r="AY458" s="188" t="s">
        <v>215</v>
      </c>
      <c r="BK458" s="190">
        <f>BK459</f>
        <v>0</v>
      </c>
    </row>
    <row r="459" spans="2:63" s="12" customFormat="1" ht="22.9" customHeight="1">
      <c r="B459" s="177"/>
      <c r="C459" s="178"/>
      <c r="D459" s="179" t="s">
        <v>76</v>
      </c>
      <c r="E459" s="191" t="s">
        <v>948</v>
      </c>
      <c r="F459" s="191" t="s">
        <v>949</v>
      </c>
      <c r="G459" s="178"/>
      <c r="H459" s="178"/>
      <c r="I459" s="181"/>
      <c r="J459" s="192">
        <f>BK459</f>
        <v>0</v>
      </c>
      <c r="K459" s="178"/>
      <c r="L459" s="183"/>
      <c r="M459" s="184"/>
      <c r="N459" s="185"/>
      <c r="O459" s="185"/>
      <c r="P459" s="186">
        <f>SUM(P460:P466)</f>
        <v>0</v>
      </c>
      <c r="Q459" s="185"/>
      <c r="R459" s="186">
        <f>SUM(R460:R466)</f>
        <v>7.215668999999999</v>
      </c>
      <c r="S459" s="185"/>
      <c r="T459" s="187">
        <f>SUM(T460:T466)</f>
        <v>0</v>
      </c>
      <c r="AR459" s="188" t="s">
        <v>95</v>
      </c>
      <c r="AT459" s="189" t="s">
        <v>76</v>
      </c>
      <c r="AU459" s="189" t="s">
        <v>84</v>
      </c>
      <c r="AY459" s="188" t="s">
        <v>215</v>
      </c>
      <c r="BK459" s="190">
        <f>SUM(BK460:BK466)</f>
        <v>0</v>
      </c>
    </row>
    <row r="460" spans="1:65" s="2" customFormat="1" ht="16.5" customHeight="1">
      <c r="A460" s="35"/>
      <c r="B460" s="36"/>
      <c r="C460" s="193" t="s">
        <v>768</v>
      </c>
      <c r="D460" s="193" t="s">
        <v>217</v>
      </c>
      <c r="E460" s="194" t="s">
        <v>951</v>
      </c>
      <c r="F460" s="195" t="s">
        <v>952</v>
      </c>
      <c r="G460" s="196" t="s">
        <v>220</v>
      </c>
      <c r="H460" s="197">
        <v>94.1</v>
      </c>
      <c r="I460" s="198"/>
      <c r="J460" s="199">
        <f>ROUND(I460*H460,2)</f>
        <v>0</v>
      </c>
      <c r="K460" s="195" t="s">
        <v>231</v>
      </c>
      <c r="L460" s="40"/>
      <c r="M460" s="200" t="s">
        <v>1</v>
      </c>
      <c r="N460" s="201" t="s">
        <v>42</v>
      </c>
      <c r="O460" s="72"/>
      <c r="P460" s="202">
        <f>O460*H460</f>
        <v>0</v>
      </c>
      <c r="Q460" s="202">
        <v>9E-05</v>
      </c>
      <c r="R460" s="202">
        <f>Q460*H460</f>
        <v>0.008469</v>
      </c>
      <c r="S460" s="202">
        <v>0</v>
      </c>
      <c r="T460" s="203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204" t="s">
        <v>657</v>
      </c>
      <c r="AT460" s="204" t="s">
        <v>217</v>
      </c>
      <c r="AU460" s="204" t="s">
        <v>86</v>
      </c>
      <c r="AY460" s="18" t="s">
        <v>215</v>
      </c>
      <c r="BE460" s="205">
        <f>IF(N460="základní",J460,0)</f>
        <v>0</v>
      </c>
      <c r="BF460" s="205">
        <f>IF(N460="snížená",J460,0)</f>
        <v>0</v>
      </c>
      <c r="BG460" s="205">
        <f>IF(N460="zákl. přenesená",J460,0)</f>
        <v>0</v>
      </c>
      <c r="BH460" s="205">
        <f>IF(N460="sníž. přenesená",J460,0)</f>
        <v>0</v>
      </c>
      <c r="BI460" s="205">
        <f>IF(N460="nulová",J460,0)</f>
        <v>0</v>
      </c>
      <c r="BJ460" s="18" t="s">
        <v>84</v>
      </c>
      <c r="BK460" s="205">
        <f>ROUND(I460*H460,2)</f>
        <v>0</v>
      </c>
      <c r="BL460" s="18" t="s">
        <v>657</v>
      </c>
      <c r="BM460" s="204" t="s">
        <v>953</v>
      </c>
    </row>
    <row r="461" spans="2:51" s="13" customFormat="1" ht="11.25">
      <c r="B461" s="206"/>
      <c r="C461" s="207"/>
      <c r="D461" s="208" t="s">
        <v>224</v>
      </c>
      <c r="E461" s="209" t="s">
        <v>1</v>
      </c>
      <c r="F461" s="210" t="s">
        <v>954</v>
      </c>
      <c r="G461" s="207"/>
      <c r="H461" s="209" t="s">
        <v>1</v>
      </c>
      <c r="I461" s="211"/>
      <c r="J461" s="207"/>
      <c r="K461" s="207"/>
      <c r="L461" s="212"/>
      <c r="M461" s="213"/>
      <c r="N461" s="214"/>
      <c r="O461" s="214"/>
      <c r="P461" s="214"/>
      <c r="Q461" s="214"/>
      <c r="R461" s="214"/>
      <c r="S461" s="214"/>
      <c r="T461" s="215"/>
      <c r="AT461" s="216" t="s">
        <v>224</v>
      </c>
      <c r="AU461" s="216" t="s">
        <v>86</v>
      </c>
      <c r="AV461" s="13" t="s">
        <v>84</v>
      </c>
      <c r="AW461" s="13" t="s">
        <v>32</v>
      </c>
      <c r="AX461" s="13" t="s">
        <v>77</v>
      </c>
      <c r="AY461" s="216" t="s">
        <v>215</v>
      </c>
    </row>
    <row r="462" spans="2:51" s="14" customFormat="1" ht="11.25">
      <c r="B462" s="217"/>
      <c r="C462" s="218"/>
      <c r="D462" s="208" t="s">
        <v>224</v>
      </c>
      <c r="E462" s="219" t="s">
        <v>1</v>
      </c>
      <c r="F462" s="220" t="s">
        <v>1741</v>
      </c>
      <c r="G462" s="218"/>
      <c r="H462" s="221">
        <v>20.9</v>
      </c>
      <c r="I462" s="222"/>
      <c r="J462" s="218"/>
      <c r="K462" s="218"/>
      <c r="L462" s="223"/>
      <c r="M462" s="224"/>
      <c r="N462" s="225"/>
      <c r="O462" s="225"/>
      <c r="P462" s="225"/>
      <c r="Q462" s="225"/>
      <c r="R462" s="225"/>
      <c r="S462" s="225"/>
      <c r="T462" s="226"/>
      <c r="AT462" s="227" t="s">
        <v>224</v>
      </c>
      <c r="AU462" s="227" t="s">
        <v>86</v>
      </c>
      <c r="AV462" s="14" t="s">
        <v>86</v>
      </c>
      <c r="AW462" s="14" t="s">
        <v>32</v>
      </c>
      <c r="AX462" s="14" t="s">
        <v>77</v>
      </c>
      <c r="AY462" s="227" t="s">
        <v>215</v>
      </c>
    </row>
    <row r="463" spans="2:51" s="14" customFormat="1" ht="11.25">
      <c r="B463" s="217"/>
      <c r="C463" s="218"/>
      <c r="D463" s="208" t="s">
        <v>224</v>
      </c>
      <c r="E463" s="219" t="s">
        <v>1</v>
      </c>
      <c r="F463" s="220" t="s">
        <v>956</v>
      </c>
      <c r="G463" s="218"/>
      <c r="H463" s="221">
        <v>73.2</v>
      </c>
      <c r="I463" s="222"/>
      <c r="J463" s="218"/>
      <c r="K463" s="218"/>
      <c r="L463" s="223"/>
      <c r="M463" s="224"/>
      <c r="N463" s="225"/>
      <c r="O463" s="225"/>
      <c r="P463" s="225"/>
      <c r="Q463" s="225"/>
      <c r="R463" s="225"/>
      <c r="S463" s="225"/>
      <c r="T463" s="226"/>
      <c r="AT463" s="227" t="s">
        <v>224</v>
      </c>
      <c r="AU463" s="227" t="s">
        <v>86</v>
      </c>
      <c r="AV463" s="14" t="s">
        <v>86</v>
      </c>
      <c r="AW463" s="14" t="s">
        <v>32</v>
      </c>
      <c r="AX463" s="14" t="s">
        <v>77</v>
      </c>
      <c r="AY463" s="227" t="s">
        <v>215</v>
      </c>
    </row>
    <row r="464" spans="2:51" s="15" customFormat="1" ht="11.25">
      <c r="B464" s="228"/>
      <c r="C464" s="229"/>
      <c r="D464" s="208" t="s">
        <v>224</v>
      </c>
      <c r="E464" s="230" t="s">
        <v>1</v>
      </c>
      <c r="F464" s="231" t="s">
        <v>227</v>
      </c>
      <c r="G464" s="229"/>
      <c r="H464" s="232">
        <v>94.1</v>
      </c>
      <c r="I464" s="233"/>
      <c r="J464" s="229"/>
      <c r="K464" s="229"/>
      <c r="L464" s="234"/>
      <c r="M464" s="235"/>
      <c r="N464" s="236"/>
      <c r="O464" s="236"/>
      <c r="P464" s="236"/>
      <c r="Q464" s="236"/>
      <c r="R464" s="236"/>
      <c r="S464" s="236"/>
      <c r="T464" s="237"/>
      <c r="AT464" s="238" t="s">
        <v>224</v>
      </c>
      <c r="AU464" s="238" t="s">
        <v>86</v>
      </c>
      <c r="AV464" s="15" t="s">
        <v>222</v>
      </c>
      <c r="AW464" s="15" t="s">
        <v>32</v>
      </c>
      <c r="AX464" s="15" t="s">
        <v>84</v>
      </c>
      <c r="AY464" s="238" t="s">
        <v>215</v>
      </c>
    </row>
    <row r="465" spans="1:65" s="2" customFormat="1" ht="24.2" customHeight="1">
      <c r="A465" s="35"/>
      <c r="B465" s="36"/>
      <c r="C465" s="193" t="s">
        <v>773</v>
      </c>
      <c r="D465" s="193" t="s">
        <v>217</v>
      </c>
      <c r="E465" s="194" t="s">
        <v>1742</v>
      </c>
      <c r="F465" s="195" t="s">
        <v>1743</v>
      </c>
      <c r="G465" s="196" t="s">
        <v>220</v>
      </c>
      <c r="H465" s="197">
        <v>46.8</v>
      </c>
      <c r="I465" s="198"/>
      <c r="J465" s="199">
        <f>ROUND(I465*H465,2)</f>
        <v>0</v>
      </c>
      <c r="K465" s="195" t="s">
        <v>221</v>
      </c>
      <c r="L465" s="40"/>
      <c r="M465" s="200" t="s">
        <v>1</v>
      </c>
      <c r="N465" s="201" t="s">
        <v>42</v>
      </c>
      <c r="O465" s="72"/>
      <c r="P465" s="202">
        <f>O465*H465</f>
        <v>0</v>
      </c>
      <c r="Q465" s="202">
        <v>0.154</v>
      </c>
      <c r="R465" s="202">
        <f>Q465*H465</f>
        <v>7.207199999999999</v>
      </c>
      <c r="S465" s="202">
        <v>0</v>
      </c>
      <c r="T465" s="203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204" t="s">
        <v>657</v>
      </c>
      <c r="AT465" s="204" t="s">
        <v>217</v>
      </c>
      <c r="AU465" s="204" t="s">
        <v>86</v>
      </c>
      <c r="AY465" s="18" t="s">
        <v>215</v>
      </c>
      <c r="BE465" s="205">
        <f>IF(N465="základní",J465,0)</f>
        <v>0</v>
      </c>
      <c r="BF465" s="205">
        <f>IF(N465="snížená",J465,0)</f>
        <v>0</v>
      </c>
      <c r="BG465" s="205">
        <f>IF(N465="zákl. přenesená",J465,0)</f>
        <v>0</v>
      </c>
      <c r="BH465" s="205">
        <f>IF(N465="sníž. přenesená",J465,0)</f>
        <v>0</v>
      </c>
      <c r="BI465" s="205">
        <f>IF(N465="nulová",J465,0)</f>
        <v>0</v>
      </c>
      <c r="BJ465" s="18" t="s">
        <v>84</v>
      </c>
      <c r="BK465" s="205">
        <f>ROUND(I465*H465,2)</f>
        <v>0</v>
      </c>
      <c r="BL465" s="18" t="s">
        <v>657</v>
      </c>
      <c r="BM465" s="204" t="s">
        <v>1744</v>
      </c>
    </row>
    <row r="466" spans="2:51" s="14" customFormat="1" ht="11.25">
      <c r="B466" s="217"/>
      <c r="C466" s="218"/>
      <c r="D466" s="208" t="s">
        <v>224</v>
      </c>
      <c r="E466" s="219" t="s">
        <v>1</v>
      </c>
      <c r="F466" s="220" t="s">
        <v>1745</v>
      </c>
      <c r="G466" s="218"/>
      <c r="H466" s="221">
        <v>46.8</v>
      </c>
      <c r="I466" s="222"/>
      <c r="J466" s="218"/>
      <c r="K466" s="218"/>
      <c r="L466" s="223"/>
      <c r="M466" s="268"/>
      <c r="N466" s="269"/>
      <c r="O466" s="269"/>
      <c r="P466" s="269"/>
      <c r="Q466" s="269"/>
      <c r="R466" s="269"/>
      <c r="S466" s="269"/>
      <c r="T466" s="270"/>
      <c r="AT466" s="227" t="s">
        <v>224</v>
      </c>
      <c r="AU466" s="227" t="s">
        <v>86</v>
      </c>
      <c r="AV466" s="14" t="s">
        <v>86</v>
      </c>
      <c r="AW466" s="14" t="s">
        <v>32</v>
      </c>
      <c r="AX466" s="14" t="s">
        <v>84</v>
      </c>
      <c r="AY466" s="227" t="s">
        <v>215</v>
      </c>
    </row>
    <row r="467" spans="1:31" s="2" customFormat="1" ht="6.95" customHeight="1">
      <c r="A467" s="35"/>
      <c r="B467" s="55"/>
      <c r="C467" s="56"/>
      <c r="D467" s="56"/>
      <c r="E467" s="56"/>
      <c r="F467" s="56"/>
      <c r="G467" s="56"/>
      <c r="H467" s="56"/>
      <c r="I467" s="56"/>
      <c r="J467" s="56"/>
      <c r="K467" s="56"/>
      <c r="L467" s="40"/>
      <c r="M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</row>
  </sheetData>
  <sheetProtection algorithmName="SHA-512" hashValue="uqVUP0WgemQo5QbbDOtneY7YJs6E4D1WH8n8c3nIJQC1F/+EWpfXdylcMoXHPKDcwEcC7Z/CWkmh3EY2FI7ZUQ==" saltValue="9vwChRLFHxnU6Pl7fRb2288Ie7gVja64pZdFYEDJQ6UXfEkfGDP/6xCo/+wv6gglV7IhUsjmGqchgPlT0FjAxw==" spinCount="100000" sheet="1" objects="1" scenarios="1" formatColumns="0" formatRows="0" autoFilter="0"/>
  <autoFilter ref="C127:K466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portrait" paperSize="9" scale="78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BM5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113</v>
      </c>
      <c r="AZ2" s="116" t="s">
        <v>132</v>
      </c>
      <c r="BA2" s="116" t="s">
        <v>1</v>
      </c>
      <c r="BB2" s="116" t="s">
        <v>1</v>
      </c>
      <c r="BC2" s="116" t="s">
        <v>1746</v>
      </c>
      <c r="BD2" s="116" t="s">
        <v>86</v>
      </c>
    </row>
    <row r="3" spans="2:5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86</v>
      </c>
      <c r="AZ3" s="116" t="s">
        <v>1747</v>
      </c>
      <c r="BA3" s="116" t="s">
        <v>1</v>
      </c>
      <c r="BB3" s="116" t="s">
        <v>1</v>
      </c>
      <c r="BC3" s="116" t="s">
        <v>1748</v>
      </c>
      <c r="BD3" s="116" t="s">
        <v>86</v>
      </c>
    </row>
    <row r="4" spans="2:56" s="1" customFormat="1" ht="24.95" customHeight="1">
      <c r="B4" s="21"/>
      <c r="D4" s="119" t="s">
        <v>136</v>
      </c>
      <c r="L4" s="21"/>
      <c r="M4" s="120" t="s">
        <v>10</v>
      </c>
      <c r="AT4" s="18" t="s">
        <v>4</v>
      </c>
      <c r="AZ4" s="116" t="s">
        <v>1749</v>
      </c>
      <c r="BA4" s="116" t="s">
        <v>1</v>
      </c>
      <c r="BB4" s="116" t="s">
        <v>1</v>
      </c>
      <c r="BC4" s="116" t="s">
        <v>1750</v>
      </c>
      <c r="BD4" s="116" t="s">
        <v>86</v>
      </c>
    </row>
    <row r="5" spans="2:56" s="1" customFormat="1" ht="6.95" customHeight="1">
      <c r="B5" s="21"/>
      <c r="L5" s="21"/>
      <c r="AZ5" s="116" t="s">
        <v>146</v>
      </c>
      <c r="BA5" s="116" t="s">
        <v>1</v>
      </c>
      <c r="BB5" s="116" t="s">
        <v>1</v>
      </c>
      <c r="BC5" s="116" t="s">
        <v>86</v>
      </c>
      <c r="BD5" s="116" t="s">
        <v>86</v>
      </c>
    </row>
    <row r="6" spans="2:56" s="1" customFormat="1" ht="12" customHeight="1">
      <c r="B6" s="21"/>
      <c r="D6" s="121" t="s">
        <v>16</v>
      </c>
      <c r="L6" s="21"/>
      <c r="AZ6" s="116" t="s">
        <v>149</v>
      </c>
      <c r="BA6" s="116" t="s">
        <v>1</v>
      </c>
      <c r="BB6" s="116" t="s">
        <v>1</v>
      </c>
      <c r="BC6" s="116" t="s">
        <v>1751</v>
      </c>
      <c r="BD6" s="116" t="s">
        <v>86</v>
      </c>
    </row>
    <row r="7" spans="2:56" s="1" customFormat="1" ht="16.5" customHeight="1">
      <c r="B7" s="21"/>
      <c r="E7" s="318" t="str">
        <f>'Rekapitulace stavby'!K6</f>
        <v>BRNO, ZELNÁ - SPLAŠKOVÁ KANALIZACE</v>
      </c>
      <c r="F7" s="319"/>
      <c r="G7" s="319"/>
      <c r="H7" s="319"/>
      <c r="L7" s="21"/>
      <c r="AZ7" s="116" t="s">
        <v>152</v>
      </c>
      <c r="BA7" s="116" t="s">
        <v>1</v>
      </c>
      <c r="BB7" s="116" t="s">
        <v>1</v>
      </c>
      <c r="BC7" s="116" t="s">
        <v>1752</v>
      </c>
      <c r="BD7" s="116" t="s">
        <v>86</v>
      </c>
    </row>
    <row r="8" spans="2:56" s="1" customFormat="1" ht="12" customHeight="1">
      <c r="B8" s="21"/>
      <c r="D8" s="121" t="s">
        <v>145</v>
      </c>
      <c r="L8" s="21"/>
      <c r="AZ8" s="116" t="s">
        <v>1753</v>
      </c>
      <c r="BA8" s="116" t="s">
        <v>1</v>
      </c>
      <c r="BB8" s="116" t="s">
        <v>1</v>
      </c>
      <c r="BC8" s="116" t="s">
        <v>1754</v>
      </c>
      <c r="BD8" s="116" t="s">
        <v>86</v>
      </c>
    </row>
    <row r="9" spans="1:56" s="2" customFormat="1" ht="16.5" customHeight="1">
      <c r="A9" s="35"/>
      <c r="B9" s="40"/>
      <c r="C9" s="35"/>
      <c r="D9" s="35"/>
      <c r="E9" s="318" t="s">
        <v>148</v>
      </c>
      <c r="F9" s="321"/>
      <c r="G9" s="321"/>
      <c r="H9" s="32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16" t="s">
        <v>1755</v>
      </c>
      <c r="BA9" s="116" t="s">
        <v>1</v>
      </c>
      <c r="BB9" s="116" t="s">
        <v>1</v>
      </c>
      <c r="BC9" s="116" t="s">
        <v>1756</v>
      </c>
      <c r="BD9" s="116" t="s">
        <v>86</v>
      </c>
    </row>
    <row r="10" spans="1:56" s="2" customFormat="1" ht="12" customHeight="1">
      <c r="A10" s="35"/>
      <c r="B10" s="40"/>
      <c r="C10" s="35"/>
      <c r="D10" s="121" t="s">
        <v>151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Z10" s="116" t="s">
        <v>1757</v>
      </c>
      <c r="BA10" s="116" t="s">
        <v>1</v>
      </c>
      <c r="BB10" s="116" t="s">
        <v>1</v>
      </c>
      <c r="BC10" s="116" t="s">
        <v>1758</v>
      </c>
      <c r="BD10" s="116" t="s">
        <v>86</v>
      </c>
    </row>
    <row r="11" spans="1:56" s="2" customFormat="1" ht="16.5" customHeight="1">
      <c r="A11" s="35"/>
      <c r="B11" s="40"/>
      <c r="C11" s="35"/>
      <c r="D11" s="35"/>
      <c r="E11" s="322" t="s">
        <v>1759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Z11" s="116" t="s">
        <v>160</v>
      </c>
      <c r="BA11" s="116" t="s">
        <v>1</v>
      </c>
      <c r="BB11" s="116" t="s">
        <v>1</v>
      </c>
      <c r="BC11" s="116" t="s">
        <v>1760</v>
      </c>
      <c r="BD11" s="116" t="s">
        <v>86</v>
      </c>
    </row>
    <row r="12" spans="1:5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Z12" s="116" t="s">
        <v>1761</v>
      </c>
      <c r="BA12" s="116" t="s">
        <v>1</v>
      </c>
      <c r="BB12" s="116" t="s">
        <v>1</v>
      </c>
      <c r="BC12" s="116" t="s">
        <v>1762</v>
      </c>
      <c r="BD12" s="116" t="s">
        <v>86</v>
      </c>
    </row>
    <row r="13" spans="1:56" s="2" customFormat="1" ht="12" customHeight="1">
      <c r="A13" s="35"/>
      <c r="B13" s="40"/>
      <c r="C13" s="35"/>
      <c r="D13" s="121" t="s">
        <v>18</v>
      </c>
      <c r="E13" s="35"/>
      <c r="F13" s="110" t="s">
        <v>91</v>
      </c>
      <c r="G13" s="35"/>
      <c r="H13" s="35"/>
      <c r="I13" s="121" t="s">
        <v>19</v>
      </c>
      <c r="J13" s="110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Z13" s="116" t="s">
        <v>162</v>
      </c>
      <c r="BA13" s="116" t="s">
        <v>1</v>
      </c>
      <c r="BB13" s="116" t="s">
        <v>1</v>
      </c>
      <c r="BC13" s="116" t="s">
        <v>1763</v>
      </c>
      <c r="BD13" s="116" t="s">
        <v>86</v>
      </c>
    </row>
    <row r="14" spans="1:56" s="2" customFormat="1" ht="12" customHeight="1">
      <c r="A14" s="35"/>
      <c r="B14" s="40"/>
      <c r="C14" s="35"/>
      <c r="D14" s="121" t="s">
        <v>20</v>
      </c>
      <c r="E14" s="35"/>
      <c r="F14" s="110" t="s">
        <v>21</v>
      </c>
      <c r="G14" s="35"/>
      <c r="H14" s="35"/>
      <c r="I14" s="121" t="s">
        <v>22</v>
      </c>
      <c r="J14" s="123" t="str">
        <f>'Rekapitulace stavby'!AN8</f>
        <v>24. 4. 2020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Z14" s="116" t="s">
        <v>166</v>
      </c>
      <c r="BA14" s="116" t="s">
        <v>1</v>
      </c>
      <c r="BB14" s="116" t="s">
        <v>1</v>
      </c>
      <c r="BC14" s="116" t="s">
        <v>1746</v>
      </c>
      <c r="BD14" s="116" t="s">
        <v>86</v>
      </c>
    </row>
    <row r="15" spans="1:5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Z15" s="116" t="s">
        <v>1764</v>
      </c>
      <c r="BA15" s="116" t="s">
        <v>1</v>
      </c>
      <c r="BB15" s="116" t="s">
        <v>1</v>
      </c>
      <c r="BC15" s="116" t="s">
        <v>1765</v>
      </c>
      <c r="BD15" s="116" t="s">
        <v>86</v>
      </c>
    </row>
    <row r="16" spans="1:56" s="2" customFormat="1" ht="12" customHeight="1">
      <c r="A16" s="35"/>
      <c r="B16" s="40"/>
      <c r="C16" s="35"/>
      <c r="D16" s="121" t="s">
        <v>24</v>
      </c>
      <c r="E16" s="35"/>
      <c r="F16" s="35"/>
      <c r="G16" s="35"/>
      <c r="H16" s="35"/>
      <c r="I16" s="121" t="s">
        <v>25</v>
      </c>
      <c r="J16" s="110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Z16" s="116" t="s">
        <v>1766</v>
      </c>
      <c r="BA16" s="116" t="s">
        <v>1</v>
      </c>
      <c r="BB16" s="116" t="s">
        <v>1</v>
      </c>
      <c r="BC16" s="116" t="s">
        <v>1767</v>
      </c>
      <c r="BD16" s="116" t="s">
        <v>86</v>
      </c>
    </row>
    <row r="17" spans="1:56" s="2" customFormat="1" ht="18" customHeight="1">
      <c r="A17" s="35"/>
      <c r="B17" s="40"/>
      <c r="C17" s="35"/>
      <c r="D17" s="35"/>
      <c r="E17" s="110" t="s">
        <v>26</v>
      </c>
      <c r="F17" s="35"/>
      <c r="G17" s="35"/>
      <c r="H17" s="35"/>
      <c r="I17" s="121" t="s">
        <v>27</v>
      </c>
      <c r="J17" s="110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Z17" s="116" t="s">
        <v>1768</v>
      </c>
      <c r="BA17" s="116" t="s">
        <v>1</v>
      </c>
      <c r="BB17" s="116" t="s">
        <v>1</v>
      </c>
      <c r="BC17" s="116" t="s">
        <v>1769</v>
      </c>
      <c r="BD17" s="116" t="s">
        <v>86</v>
      </c>
    </row>
    <row r="18" spans="1:56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Z18" s="116" t="s">
        <v>168</v>
      </c>
      <c r="BA18" s="116" t="s">
        <v>1</v>
      </c>
      <c r="BB18" s="116" t="s">
        <v>1</v>
      </c>
      <c r="BC18" s="116" t="s">
        <v>1770</v>
      </c>
      <c r="BD18" s="116" t="s">
        <v>86</v>
      </c>
    </row>
    <row r="19" spans="1:56" s="2" customFormat="1" ht="12" customHeight="1">
      <c r="A19" s="35"/>
      <c r="B19" s="40"/>
      <c r="C19" s="35"/>
      <c r="D19" s="121" t="s">
        <v>28</v>
      </c>
      <c r="E19" s="35"/>
      <c r="F19" s="35"/>
      <c r="G19" s="35"/>
      <c r="H19" s="35"/>
      <c r="I19" s="121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Z19" s="116" t="s">
        <v>1485</v>
      </c>
      <c r="BA19" s="116" t="s">
        <v>1</v>
      </c>
      <c r="BB19" s="116" t="s">
        <v>1</v>
      </c>
      <c r="BC19" s="116" t="s">
        <v>1771</v>
      </c>
      <c r="BD19" s="116" t="s">
        <v>86</v>
      </c>
    </row>
    <row r="20" spans="1:56" s="2" customFormat="1" ht="18" customHeight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21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Z20" s="116" t="s">
        <v>1487</v>
      </c>
      <c r="BA20" s="116" t="s">
        <v>1</v>
      </c>
      <c r="BB20" s="116" t="s">
        <v>1</v>
      </c>
      <c r="BC20" s="116" t="s">
        <v>1772</v>
      </c>
      <c r="BD20" s="116" t="s">
        <v>86</v>
      </c>
    </row>
    <row r="21" spans="1:56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Z21" s="116" t="s">
        <v>1773</v>
      </c>
      <c r="BA21" s="116" t="s">
        <v>1</v>
      </c>
      <c r="BB21" s="116" t="s">
        <v>1</v>
      </c>
      <c r="BC21" s="116" t="s">
        <v>1774</v>
      </c>
      <c r="BD21" s="116" t="s">
        <v>86</v>
      </c>
    </row>
    <row r="22" spans="1:56" s="2" customFormat="1" ht="12" customHeight="1">
      <c r="A22" s="35"/>
      <c r="B22" s="40"/>
      <c r="C22" s="35"/>
      <c r="D22" s="121" t="s">
        <v>30</v>
      </c>
      <c r="E22" s="35"/>
      <c r="F22" s="35"/>
      <c r="G22" s="35"/>
      <c r="H22" s="35"/>
      <c r="I22" s="121" t="s">
        <v>25</v>
      </c>
      <c r="J22" s="110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Z22" s="116" t="s">
        <v>177</v>
      </c>
      <c r="BA22" s="116" t="s">
        <v>1</v>
      </c>
      <c r="BB22" s="116" t="s">
        <v>1</v>
      </c>
      <c r="BC22" s="116" t="s">
        <v>1775</v>
      </c>
      <c r="BD22" s="116" t="s">
        <v>86</v>
      </c>
    </row>
    <row r="23" spans="1:56" s="2" customFormat="1" ht="18" customHeight="1">
      <c r="A23" s="35"/>
      <c r="B23" s="40"/>
      <c r="C23" s="35"/>
      <c r="D23" s="35"/>
      <c r="E23" s="110" t="s">
        <v>31</v>
      </c>
      <c r="F23" s="35"/>
      <c r="G23" s="35"/>
      <c r="H23" s="35"/>
      <c r="I23" s="121" t="s">
        <v>27</v>
      </c>
      <c r="J23" s="110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Z23" s="116" t="s">
        <v>179</v>
      </c>
      <c r="BA23" s="116" t="s">
        <v>1</v>
      </c>
      <c r="BB23" s="116" t="s">
        <v>1</v>
      </c>
      <c r="BC23" s="116" t="s">
        <v>1776</v>
      </c>
      <c r="BD23" s="116" t="s">
        <v>86</v>
      </c>
    </row>
    <row r="24" spans="1:56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Z24" s="116" t="s">
        <v>1777</v>
      </c>
      <c r="BA24" s="116" t="s">
        <v>1</v>
      </c>
      <c r="BB24" s="116" t="s">
        <v>1</v>
      </c>
      <c r="BC24" s="116" t="s">
        <v>1778</v>
      </c>
      <c r="BD24" s="116" t="s">
        <v>86</v>
      </c>
    </row>
    <row r="25" spans="1:56" s="2" customFormat="1" ht="12" customHeight="1">
      <c r="A25" s="35"/>
      <c r="B25" s="40"/>
      <c r="C25" s="35"/>
      <c r="D25" s="121" t="s">
        <v>33</v>
      </c>
      <c r="E25" s="35"/>
      <c r="F25" s="35"/>
      <c r="G25" s="35"/>
      <c r="H25" s="35"/>
      <c r="I25" s="121" t="s">
        <v>25</v>
      </c>
      <c r="J25" s="110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Z25" s="116" t="s">
        <v>1779</v>
      </c>
      <c r="BA25" s="116" t="s">
        <v>1</v>
      </c>
      <c r="BB25" s="116" t="s">
        <v>1</v>
      </c>
      <c r="BC25" s="116" t="s">
        <v>1778</v>
      </c>
      <c r="BD25" s="116" t="s">
        <v>86</v>
      </c>
    </row>
    <row r="26" spans="1:56" s="2" customFormat="1" ht="18" customHeight="1">
      <c r="A26" s="35"/>
      <c r="B26" s="40"/>
      <c r="C26" s="35"/>
      <c r="D26" s="35"/>
      <c r="E26" s="110" t="s">
        <v>34</v>
      </c>
      <c r="F26" s="35"/>
      <c r="G26" s="35"/>
      <c r="H26" s="35"/>
      <c r="I26" s="121" t="s">
        <v>27</v>
      </c>
      <c r="J26" s="110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Z26" s="116" t="s">
        <v>1780</v>
      </c>
      <c r="BA26" s="116" t="s">
        <v>1</v>
      </c>
      <c r="BB26" s="116" t="s">
        <v>1</v>
      </c>
      <c r="BC26" s="116" t="s">
        <v>1781</v>
      </c>
      <c r="BD26" s="116" t="s">
        <v>86</v>
      </c>
    </row>
    <row r="27" spans="1:56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Z27" s="116" t="s">
        <v>181</v>
      </c>
      <c r="BA27" s="116" t="s">
        <v>1</v>
      </c>
      <c r="BB27" s="116" t="s">
        <v>1</v>
      </c>
      <c r="BC27" s="116" t="s">
        <v>1782</v>
      </c>
      <c r="BD27" s="116" t="s">
        <v>86</v>
      </c>
    </row>
    <row r="28" spans="1:56" s="2" customFormat="1" ht="12" customHeight="1">
      <c r="A28" s="35"/>
      <c r="B28" s="40"/>
      <c r="C28" s="35"/>
      <c r="D28" s="121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Z28" s="116" t="s">
        <v>185</v>
      </c>
      <c r="BA28" s="116" t="s">
        <v>1</v>
      </c>
      <c r="BB28" s="116" t="s">
        <v>1</v>
      </c>
      <c r="BC28" s="116" t="s">
        <v>1783</v>
      </c>
      <c r="BD28" s="116" t="s">
        <v>86</v>
      </c>
    </row>
    <row r="29" spans="1:56" s="8" customFormat="1" ht="16.5" customHeight="1">
      <c r="A29" s="124"/>
      <c r="B29" s="125"/>
      <c r="C29" s="124"/>
      <c r="D29" s="124"/>
      <c r="E29" s="325" t="s">
        <v>1</v>
      </c>
      <c r="F29" s="325"/>
      <c r="G29" s="325"/>
      <c r="H29" s="325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Z29" s="271" t="s">
        <v>1784</v>
      </c>
      <c r="BA29" s="271" t="s">
        <v>1</v>
      </c>
      <c r="BB29" s="271" t="s">
        <v>1</v>
      </c>
      <c r="BC29" s="271" t="s">
        <v>1785</v>
      </c>
      <c r="BD29" s="271" t="s">
        <v>86</v>
      </c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7"/>
      <c r="E31" s="127"/>
      <c r="F31" s="127"/>
      <c r="G31" s="127"/>
      <c r="H31" s="127"/>
      <c r="I31" s="127"/>
      <c r="J31" s="127"/>
      <c r="K31" s="12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37</v>
      </c>
      <c r="E32" s="35"/>
      <c r="F32" s="35"/>
      <c r="G32" s="35"/>
      <c r="H32" s="35"/>
      <c r="I32" s="35"/>
      <c r="J32" s="129">
        <f>ROUND(J136,2)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7"/>
      <c r="E33" s="127"/>
      <c r="F33" s="127"/>
      <c r="G33" s="127"/>
      <c r="H33" s="127"/>
      <c r="I33" s="127"/>
      <c r="J33" s="127"/>
      <c r="K33" s="127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39</v>
      </c>
      <c r="G34" s="35"/>
      <c r="H34" s="35"/>
      <c r="I34" s="130" t="s">
        <v>38</v>
      </c>
      <c r="J34" s="130" t="s">
        <v>40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2" t="s">
        <v>41</v>
      </c>
      <c r="E35" s="121" t="s">
        <v>42</v>
      </c>
      <c r="F35" s="131">
        <f>ROUND((SUM(BE136:BE508)),2)</f>
        <v>0</v>
      </c>
      <c r="G35" s="35"/>
      <c r="H35" s="35"/>
      <c r="I35" s="132">
        <v>0.21</v>
      </c>
      <c r="J35" s="131">
        <f>ROUND(((SUM(BE136:BE508))*I35),2)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1" t="s">
        <v>43</v>
      </c>
      <c r="F36" s="131">
        <f>ROUND((SUM(BF136:BF508)),2)</f>
        <v>0</v>
      </c>
      <c r="G36" s="35"/>
      <c r="H36" s="35"/>
      <c r="I36" s="132">
        <v>0.1</v>
      </c>
      <c r="J36" s="131">
        <f>ROUND(((SUM(BF136:BF508))*I36),2)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1" t="s">
        <v>44</v>
      </c>
      <c r="F37" s="131">
        <f>ROUND((SUM(BG136:BG508)),2)</f>
        <v>0</v>
      </c>
      <c r="G37" s="35"/>
      <c r="H37" s="35"/>
      <c r="I37" s="132">
        <v>0.21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1" t="s">
        <v>45</v>
      </c>
      <c r="F38" s="131">
        <f>ROUND((SUM(BH136:BH508)),2)</f>
        <v>0</v>
      </c>
      <c r="G38" s="35"/>
      <c r="H38" s="35"/>
      <c r="I38" s="132">
        <v>0.1</v>
      </c>
      <c r="J38" s="131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1" t="s">
        <v>46</v>
      </c>
      <c r="F39" s="131">
        <f>ROUND((SUM(BI136:BI508)),2)</f>
        <v>0</v>
      </c>
      <c r="G39" s="35"/>
      <c r="H39" s="35"/>
      <c r="I39" s="132">
        <v>0</v>
      </c>
      <c r="J39" s="131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47</v>
      </c>
      <c r="E41" s="135"/>
      <c r="F41" s="135"/>
      <c r="G41" s="136" t="s">
        <v>48</v>
      </c>
      <c r="H41" s="137" t="s">
        <v>49</v>
      </c>
      <c r="I41" s="135"/>
      <c r="J41" s="138">
        <f>SUM(J32:J39)</f>
        <v>0</v>
      </c>
      <c r="K41" s="139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187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6" t="str">
        <f>E7</f>
        <v>BRNO, ZELNÁ - SPLAŠKOVÁ KANALIZACE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145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6" t="s">
        <v>148</v>
      </c>
      <c r="F87" s="329"/>
      <c r="G87" s="329"/>
      <c r="H87" s="32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151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7" t="str">
        <f>E11</f>
        <v>SO 330 - ČERPACÍ STANICE ČS1</v>
      </c>
      <c r="F89" s="329"/>
      <c r="G89" s="329"/>
      <c r="H89" s="329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Brno</v>
      </c>
      <c r="G91" s="37"/>
      <c r="H91" s="37"/>
      <c r="I91" s="30" t="s">
        <v>22</v>
      </c>
      <c r="J91" s="67" t="str">
        <f>IF(J14="","",J14)</f>
        <v>24. 4. 2020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Statutární město Brno</v>
      </c>
      <c r="G93" s="37"/>
      <c r="H93" s="37"/>
      <c r="I93" s="30" t="s">
        <v>30</v>
      </c>
      <c r="J93" s="33" t="str">
        <f>E23</f>
        <v>PROVO spol. s 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Obrtel M.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1" t="s">
        <v>188</v>
      </c>
      <c r="D96" s="152"/>
      <c r="E96" s="152"/>
      <c r="F96" s="152"/>
      <c r="G96" s="152"/>
      <c r="H96" s="152"/>
      <c r="I96" s="152"/>
      <c r="J96" s="153" t="s">
        <v>189</v>
      </c>
      <c r="K96" s="152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4" t="s">
        <v>190</v>
      </c>
      <c r="D98" s="37"/>
      <c r="E98" s="37"/>
      <c r="F98" s="37"/>
      <c r="G98" s="37"/>
      <c r="H98" s="37"/>
      <c r="I98" s="37"/>
      <c r="J98" s="85">
        <f>J136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191</v>
      </c>
    </row>
    <row r="99" spans="2:12" s="9" customFormat="1" ht="24.95" customHeight="1">
      <c r="B99" s="155"/>
      <c r="C99" s="156"/>
      <c r="D99" s="157" t="s">
        <v>192</v>
      </c>
      <c r="E99" s="158"/>
      <c r="F99" s="158"/>
      <c r="G99" s="158"/>
      <c r="H99" s="158"/>
      <c r="I99" s="158"/>
      <c r="J99" s="159">
        <f>J137</f>
        <v>0</v>
      </c>
      <c r="K99" s="156"/>
      <c r="L99" s="160"/>
    </row>
    <row r="100" spans="2:12" s="10" customFormat="1" ht="19.9" customHeight="1">
      <c r="B100" s="161"/>
      <c r="C100" s="104"/>
      <c r="D100" s="162" t="s">
        <v>193</v>
      </c>
      <c r="E100" s="163"/>
      <c r="F100" s="163"/>
      <c r="G100" s="163"/>
      <c r="H100" s="163"/>
      <c r="I100" s="163"/>
      <c r="J100" s="164">
        <f>J138</f>
        <v>0</v>
      </c>
      <c r="K100" s="104"/>
      <c r="L100" s="165"/>
    </row>
    <row r="101" spans="2:12" s="10" customFormat="1" ht="19.9" customHeight="1">
      <c r="B101" s="161"/>
      <c r="C101" s="104"/>
      <c r="D101" s="162" t="s">
        <v>1786</v>
      </c>
      <c r="E101" s="163"/>
      <c r="F101" s="163"/>
      <c r="G101" s="163"/>
      <c r="H101" s="163"/>
      <c r="I101" s="163"/>
      <c r="J101" s="164">
        <f>J332</f>
        <v>0</v>
      </c>
      <c r="K101" s="104"/>
      <c r="L101" s="165"/>
    </row>
    <row r="102" spans="2:12" s="10" customFormat="1" ht="19.9" customHeight="1">
      <c r="B102" s="161"/>
      <c r="C102" s="104"/>
      <c r="D102" s="162" t="s">
        <v>1787</v>
      </c>
      <c r="E102" s="163"/>
      <c r="F102" s="163"/>
      <c r="G102" s="163"/>
      <c r="H102" s="163"/>
      <c r="I102" s="163"/>
      <c r="J102" s="164">
        <f>J340</f>
        <v>0</v>
      </c>
      <c r="K102" s="104"/>
      <c r="L102" s="165"/>
    </row>
    <row r="103" spans="2:12" s="10" customFormat="1" ht="19.9" customHeight="1">
      <c r="B103" s="161"/>
      <c r="C103" s="104"/>
      <c r="D103" s="162" t="s">
        <v>194</v>
      </c>
      <c r="E103" s="163"/>
      <c r="F103" s="163"/>
      <c r="G103" s="163"/>
      <c r="H103" s="163"/>
      <c r="I103" s="163"/>
      <c r="J103" s="164">
        <f>J355</f>
        <v>0</v>
      </c>
      <c r="K103" s="104"/>
      <c r="L103" s="165"/>
    </row>
    <row r="104" spans="2:12" s="10" customFormat="1" ht="19.9" customHeight="1">
      <c r="B104" s="161"/>
      <c r="C104" s="104"/>
      <c r="D104" s="162" t="s">
        <v>195</v>
      </c>
      <c r="E104" s="163"/>
      <c r="F104" s="163"/>
      <c r="G104" s="163"/>
      <c r="H104" s="163"/>
      <c r="I104" s="163"/>
      <c r="J104" s="164">
        <f>J411</f>
        <v>0</v>
      </c>
      <c r="K104" s="104"/>
      <c r="L104" s="165"/>
    </row>
    <row r="105" spans="2:12" s="10" customFormat="1" ht="19.9" customHeight="1">
      <c r="B105" s="161"/>
      <c r="C105" s="104"/>
      <c r="D105" s="162" t="s">
        <v>196</v>
      </c>
      <c r="E105" s="163"/>
      <c r="F105" s="163"/>
      <c r="G105" s="163"/>
      <c r="H105" s="163"/>
      <c r="I105" s="163"/>
      <c r="J105" s="164">
        <f>J421</f>
        <v>0</v>
      </c>
      <c r="K105" s="104"/>
      <c r="L105" s="165"/>
    </row>
    <row r="106" spans="2:12" s="10" customFormat="1" ht="19.9" customHeight="1">
      <c r="B106" s="161"/>
      <c r="C106" s="104"/>
      <c r="D106" s="162" t="s">
        <v>970</v>
      </c>
      <c r="E106" s="163"/>
      <c r="F106" s="163"/>
      <c r="G106" s="163"/>
      <c r="H106" s="163"/>
      <c r="I106" s="163"/>
      <c r="J106" s="164">
        <f>J470</f>
        <v>0</v>
      </c>
      <c r="K106" s="104"/>
      <c r="L106" s="165"/>
    </row>
    <row r="107" spans="2:12" s="10" customFormat="1" ht="19.9" customHeight="1">
      <c r="B107" s="161"/>
      <c r="C107" s="104"/>
      <c r="D107" s="162" t="s">
        <v>197</v>
      </c>
      <c r="E107" s="163"/>
      <c r="F107" s="163"/>
      <c r="G107" s="163"/>
      <c r="H107" s="163"/>
      <c r="I107" s="163"/>
      <c r="J107" s="164">
        <f>J477</f>
        <v>0</v>
      </c>
      <c r="K107" s="104"/>
      <c r="L107" s="165"/>
    </row>
    <row r="108" spans="2:12" s="9" customFormat="1" ht="24.95" customHeight="1">
      <c r="B108" s="155"/>
      <c r="C108" s="156"/>
      <c r="D108" s="157" t="s">
        <v>1788</v>
      </c>
      <c r="E108" s="158"/>
      <c r="F108" s="158"/>
      <c r="G108" s="158"/>
      <c r="H108" s="158"/>
      <c r="I108" s="158"/>
      <c r="J108" s="159">
        <f>J479</f>
        <v>0</v>
      </c>
      <c r="K108" s="156"/>
      <c r="L108" s="160"/>
    </row>
    <row r="109" spans="2:12" s="10" customFormat="1" ht="19.9" customHeight="1">
      <c r="B109" s="161"/>
      <c r="C109" s="104"/>
      <c r="D109" s="162" t="s">
        <v>1789</v>
      </c>
      <c r="E109" s="163"/>
      <c r="F109" s="163"/>
      <c r="G109" s="163"/>
      <c r="H109" s="163"/>
      <c r="I109" s="163"/>
      <c r="J109" s="164">
        <f>J480</f>
        <v>0</v>
      </c>
      <c r="K109" s="104"/>
      <c r="L109" s="165"/>
    </row>
    <row r="110" spans="2:12" s="10" customFormat="1" ht="19.9" customHeight="1">
      <c r="B110" s="161"/>
      <c r="C110" s="104"/>
      <c r="D110" s="162" t="s">
        <v>1790</v>
      </c>
      <c r="E110" s="163"/>
      <c r="F110" s="163"/>
      <c r="G110" s="163"/>
      <c r="H110" s="163"/>
      <c r="I110" s="163"/>
      <c r="J110" s="164">
        <f>J492</f>
        <v>0</v>
      </c>
      <c r="K110" s="104"/>
      <c r="L110" s="165"/>
    </row>
    <row r="111" spans="2:12" s="10" customFormat="1" ht="19.9" customHeight="1">
      <c r="B111" s="161"/>
      <c r="C111" s="104"/>
      <c r="D111" s="162" t="s">
        <v>1791</v>
      </c>
      <c r="E111" s="163"/>
      <c r="F111" s="163"/>
      <c r="G111" s="163"/>
      <c r="H111" s="163"/>
      <c r="I111" s="163"/>
      <c r="J111" s="164">
        <f>J494</f>
        <v>0</v>
      </c>
      <c r="K111" s="104"/>
      <c r="L111" s="165"/>
    </row>
    <row r="112" spans="2:12" s="9" customFormat="1" ht="24.95" customHeight="1">
      <c r="B112" s="155"/>
      <c r="C112" s="156"/>
      <c r="D112" s="157" t="s">
        <v>198</v>
      </c>
      <c r="E112" s="158"/>
      <c r="F112" s="158"/>
      <c r="G112" s="158"/>
      <c r="H112" s="158"/>
      <c r="I112" s="158"/>
      <c r="J112" s="159">
        <f>J498</f>
        <v>0</v>
      </c>
      <c r="K112" s="156"/>
      <c r="L112" s="160"/>
    </row>
    <row r="113" spans="2:12" s="10" customFormat="1" ht="19.9" customHeight="1">
      <c r="B113" s="161"/>
      <c r="C113" s="104"/>
      <c r="D113" s="162" t="s">
        <v>1792</v>
      </c>
      <c r="E113" s="163"/>
      <c r="F113" s="163"/>
      <c r="G113" s="163"/>
      <c r="H113" s="163"/>
      <c r="I113" s="163"/>
      <c r="J113" s="164">
        <f>J499</f>
        <v>0</v>
      </c>
      <c r="K113" s="104"/>
      <c r="L113" s="165"/>
    </row>
    <row r="114" spans="2:12" s="10" customFormat="1" ht="19.9" customHeight="1">
      <c r="B114" s="161"/>
      <c r="C114" s="104"/>
      <c r="D114" s="162" t="s">
        <v>199</v>
      </c>
      <c r="E114" s="163"/>
      <c r="F114" s="163"/>
      <c r="G114" s="163"/>
      <c r="H114" s="163"/>
      <c r="I114" s="163"/>
      <c r="J114" s="164">
        <f>J501</f>
        <v>0</v>
      </c>
      <c r="K114" s="104"/>
      <c r="L114" s="165"/>
    </row>
    <row r="115" spans="1:31" s="2" customFormat="1" ht="21.7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20" spans="1:31" s="2" customFormat="1" ht="6.95" customHeight="1">
      <c r="A120" s="35"/>
      <c r="B120" s="57"/>
      <c r="C120" s="58"/>
      <c r="D120" s="58"/>
      <c r="E120" s="58"/>
      <c r="F120" s="58"/>
      <c r="G120" s="58"/>
      <c r="H120" s="58"/>
      <c r="I120" s="58"/>
      <c r="J120" s="58"/>
      <c r="K120" s="58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24.95" customHeight="1">
      <c r="A121" s="35"/>
      <c r="B121" s="36"/>
      <c r="C121" s="24" t="s">
        <v>200</v>
      </c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16</v>
      </c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7"/>
      <c r="D124" s="37"/>
      <c r="E124" s="326" t="str">
        <f>E7</f>
        <v>BRNO, ZELNÁ - SPLAŠKOVÁ KANALIZACE</v>
      </c>
      <c r="F124" s="327"/>
      <c r="G124" s="327"/>
      <c r="H124" s="32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2:12" s="1" customFormat="1" ht="12" customHeight="1">
      <c r="B125" s="22"/>
      <c r="C125" s="30" t="s">
        <v>145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1:31" s="2" customFormat="1" ht="16.5" customHeight="1">
      <c r="A126" s="35"/>
      <c r="B126" s="36"/>
      <c r="C126" s="37"/>
      <c r="D126" s="37"/>
      <c r="E126" s="326" t="s">
        <v>148</v>
      </c>
      <c r="F126" s="329"/>
      <c r="G126" s="329"/>
      <c r="H126" s="329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30" t="s">
        <v>151</v>
      </c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6.5" customHeight="1">
      <c r="A128" s="35"/>
      <c r="B128" s="36"/>
      <c r="C128" s="37"/>
      <c r="D128" s="37"/>
      <c r="E128" s="277" t="str">
        <f>E11</f>
        <v>SO 330 - ČERPACÍ STANICE ČS1</v>
      </c>
      <c r="F128" s="329"/>
      <c r="G128" s="329"/>
      <c r="H128" s="329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6.9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2" customHeight="1">
      <c r="A130" s="35"/>
      <c r="B130" s="36"/>
      <c r="C130" s="30" t="s">
        <v>20</v>
      </c>
      <c r="D130" s="37"/>
      <c r="E130" s="37"/>
      <c r="F130" s="28" t="str">
        <f>F14</f>
        <v>Brno</v>
      </c>
      <c r="G130" s="37"/>
      <c r="H130" s="37"/>
      <c r="I130" s="30" t="s">
        <v>22</v>
      </c>
      <c r="J130" s="67" t="str">
        <f>IF(J14="","",J14)</f>
        <v>24. 4. 2020</v>
      </c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6.9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5.2" customHeight="1">
      <c r="A132" s="35"/>
      <c r="B132" s="36"/>
      <c r="C132" s="30" t="s">
        <v>24</v>
      </c>
      <c r="D132" s="37"/>
      <c r="E132" s="37"/>
      <c r="F132" s="28" t="str">
        <f>E17</f>
        <v>Statutární město Brno</v>
      </c>
      <c r="G132" s="37"/>
      <c r="H132" s="37"/>
      <c r="I132" s="30" t="s">
        <v>30</v>
      </c>
      <c r="J132" s="33" t="str">
        <f>E23</f>
        <v>PROVO spol. s r.o.</v>
      </c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5.2" customHeight="1">
      <c r="A133" s="35"/>
      <c r="B133" s="36"/>
      <c r="C133" s="30" t="s">
        <v>28</v>
      </c>
      <c r="D133" s="37"/>
      <c r="E133" s="37"/>
      <c r="F133" s="28" t="str">
        <f>IF(E20="","",E20)</f>
        <v>Vyplň údaj</v>
      </c>
      <c r="G133" s="37"/>
      <c r="H133" s="37"/>
      <c r="I133" s="30" t="s">
        <v>33</v>
      </c>
      <c r="J133" s="33" t="str">
        <f>E26</f>
        <v>Obrtel M.</v>
      </c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0.35" customHeight="1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11" customFormat="1" ht="29.25" customHeight="1">
      <c r="A135" s="166"/>
      <c r="B135" s="167"/>
      <c r="C135" s="168" t="s">
        <v>201</v>
      </c>
      <c r="D135" s="169" t="s">
        <v>62</v>
      </c>
      <c r="E135" s="169" t="s">
        <v>58</v>
      </c>
      <c r="F135" s="169" t="s">
        <v>59</v>
      </c>
      <c r="G135" s="169" t="s">
        <v>202</v>
      </c>
      <c r="H135" s="169" t="s">
        <v>203</v>
      </c>
      <c r="I135" s="169" t="s">
        <v>204</v>
      </c>
      <c r="J135" s="169" t="s">
        <v>189</v>
      </c>
      <c r="K135" s="170" t="s">
        <v>205</v>
      </c>
      <c r="L135" s="171"/>
      <c r="M135" s="76" t="s">
        <v>1</v>
      </c>
      <c r="N135" s="77" t="s">
        <v>41</v>
      </c>
      <c r="O135" s="77" t="s">
        <v>206</v>
      </c>
      <c r="P135" s="77" t="s">
        <v>207</v>
      </c>
      <c r="Q135" s="77" t="s">
        <v>208</v>
      </c>
      <c r="R135" s="77" t="s">
        <v>209</v>
      </c>
      <c r="S135" s="77" t="s">
        <v>210</v>
      </c>
      <c r="T135" s="78" t="s">
        <v>211</v>
      </c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</row>
    <row r="136" spans="1:63" s="2" customFormat="1" ht="22.9" customHeight="1">
      <c r="A136" s="35"/>
      <c r="B136" s="36"/>
      <c r="C136" s="83" t="s">
        <v>212</v>
      </c>
      <c r="D136" s="37"/>
      <c r="E136" s="37"/>
      <c r="F136" s="37"/>
      <c r="G136" s="37"/>
      <c r="H136" s="37"/>
      <c r="I136" s="37"/>
      <c r="J136" s="172">
        <f>BK136</f>
        <v>0</v>
      </c>
      <c r="K136" s="37"/>
      <c r="L136" s="40"/>
      <c r="M136" s="79"/>
      <c r="N136" s="173"/>
      <c r="O136" s="80"/>
      <c r="P136" s="174">
        <f>P137+P479+P498</f>
        <v>0</v>
      </c>
      <c r="Q136" s="80"/>
      <c r="R136" s="174">
        <f>R137+R479+R498</f>
        <v>33.86038756000001</v>
      </c>
      <c r="S136" s="80"/>
      <c r="T136" s="175">
        <f>T137+T479+T498</f>
        <v>87.12571999999999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76</v>
      </c>
      <c r="AU136" s="18" t="s">
        <v>191</v>
      </c>
      <c r="BK136" s="176">
        <f>BK137+BK479+BK498</f>
        <v>0</v>
      </c>
    </row>
    <row r="137" spans="2:63" s="12" customFormat="1" ht="25.9" customHeight="1">
      <c r="B137" s="177"/>
      <c r="C137" s="178"/>
      <c r="D137" s="179" t="s">
        <v>76</v>
      </c>
      <c r="E137" s="180" t="s">
        <v>213</v>
      </c>
      <c r="F137" s="180" t="s">
        <v>214</v>
      </c>
      <c r="G137" s="178"/>
      <c r="H137" s="178"/>
      <c r="I137" s="181"/>
      <c r="J137" s="182">
        <f>BK137</f>
        <v>0</v>
      </c>
      <c r="K137" s="178"/>
      <c r="L137" s="183"/>
      <c r="M137" s="184"/>
      <c r="N137" s="185"/>
      <c r="O137" s="185"/>
      <c r="P137" s="186">
        <f>P138+P332+P340+P355+P411+P421+P470+P477</f>
        <v>0</v>
      </c>
      <c r="Q137" s="185"/>
      <c r="R137" s="186">
        <f>R138+R332+R340+R355+R411+R421+R470+R477</f>
        <v>33.07572435</v>
      </c>
      <c r="S137" s="185"/>
      <c r="T137" s="187">
        <f>T138+T332+T340+T355+T411+T421+T470+T477</f>
        <v>87.12571999999999</v>
      </c>
      <c r="AR137" s="188" t="s">
        <v>84</v>
      </c>
      <c r="AT137" s="189" t="s">
        <v>76</v>
      </c>
      <c r="AU137" s="189" t="s">
        <v>77</v>
      </c>
      <c r="AY137" s="188" t="s">
        <v>215</v>
      </c>
      <c r="BK137" s="190">
        <f>BK138+BK332+BK340+BK355+BK411+BK421+BK470+BK477</f>
        <v>0</v>
      </c>
    </row>
    <row r="138" spans="2:63" s="12" customFormat="1" ht="22.9" customHeight="1">
      <c r="B138" s="177"/>
      <c r="C138" s="178"/>
      <c r="D138" s="179" t="s">
        <v>76</v>
      </c>
      <c r="E138" s="191" t="s">
        <v>84</v>
      </c>
      <c r="F138" s="191" t="s">
        <v>216</v>
      </c>
      <c r="G138" s="178"/>
      <c r="H138" s="178"/>
      <c r="I138" s="181"/>
      <c r="J138" s="192">
        <f>BK138</f>
        <v>0</v>
      </c>
      <c r="K138" s="178"/>
      <c r="L138" s="183"/>
      <c r="M138" s="184"/>
      <c r="N138" s="185"/>
      <c r="O138" s="185"/>
      <c r="P138" s="186">
        <f>SUM(P139:P331)</f>
        <v>0</v>
      </c>
      <c r="Q138" s="185"/>
      <c r="R138" s="186">
        <f>SUM(R139:R331)</f>
        <v>9.322224890000001</v>
      </c>
      <c r="S138" s="185"/>
      <c r="T138" s="187">
        <f>SUM(T139:T331)</f>
        <v>87.12571999999999</v>
      </c>
      <c r="AR138" s="188" t="s">
        <v>84</v>
      </c>
      <c r="AT138" s="189" t="s">
        <v>76</v>
      </c>
      <c r="AU138" s="189" t="s">
        <v>84</v>
      </c>
      <c r="AY138" s="188" t="s">
        <v>215</v>
      </c>
      <c r="BK138" s="190">
        <f>SUM(BK139:BK331)</f>
        <v>0</v>
      </c>
    </row>
    <row r="139" spans="1:65" s="2" customFormat="1" ht="33" customHeight="1">
      <c r="A139" s="35"/>
      <c r="B139" s="36"/>
      <c r="C139" s="193" t="s">
        <v>84</v>
      </c>
      <c r="D139" s="193" t="s">
        <v>217</v>
      </c>
      <c r="E139" s="194" t="s">
        <v>1793</v>
      </c>
      <c r="F139" s="195" t="s">
        <v>1794</v>
      </c>
      <c r="G139" s="196" t="s">
        <v>230</v>
      </c>
      <c r="H139" s="197">
        <v>46.191</v>
      </c>
      <c r="I139" s="198"/>
      <c r="J139" s="199">
        <f>ROUND(I139*H139,2)</f>
        <v>0</v>
      </c>
      <c r="K139" s="195" t="s">
        <v>221</v>
      </c>
      <c r="L139" s="40"/>
      <c r="M139" s="200" t="s">
        <v>1</v>
      </c>
      <c r="N139" s="201" t="s">
        <v>42</v>
      </c>
      <c r="O139" s="72"/>
      <c r="P139" s="202">
        <f>O139*H139</f>
        <v>0</v>
      </c>
      <c r="Q139" s="202">
        <v>0</v>
      </c>
      <c r="R139" s="202">
        <f>Q139*H139</f>
        <v>0</v>
      </c>
      <c r="S139" s="202">
        <v>0.44</v>
      </c>
      <c r="T139" s="203">
        <f>S139*H139</f>
        <v>20.32404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222</v>
      </c>
      <c r="AT139" s="204" t="s">
        <v>217</v>
      </c>
      <c r="AU139" s="204" t="s">
        <v>86</v>
      </c>
      <c r="AY139" s="18" t="s">
        <v>215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8" t="s">
        <v>84</v>
      </c>
      <c r="BK139" s="205">
        <f>ROUND(I139*H139,2)</f>
        <v>0</v>
      </c>
      <c r="BL139" s="18" t="s">
        <v>222</v>
      </c>
      <c r="BM139" s="204" t="s">
        <v>264</v>
      </c>
    </row>
    <row r="140" spans="2:51" s="13" customFormat="1" ht="11.25">
      <c r="B140" s="206"/>
      <c r="C140" s="207"/>
      <c r="D140" s="208" t="s">
        <v>224</v>
      </c>
      <c r="E140" s="209" t="s">
        <v>1</v>
      </c>
      <c r="F140" s="210" t="s">
        <v>1795</v>
      </c>
      <c r="G140" s="207"/>
      <c r="H140" s="209" t="s">
        <v>1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224</v>
      </c>
      <c r="AU140" s="216" t="s">
        <v>86</v>
      </c>
      <c r="AV140" s="13" t="s">
        <v>84</v>
      </c>
      <c r="AW140" s="13" t="s">
        <v>32</v>
      </c>
      <c r="AX140" s="13" t="s">
        <v>77</v>
      </c>
      <c r="AY140" s="216" t="s">
        <v>215</v>
      </c>
    </row>
    <row r="141" spans="2:51" s="14" customFormat="1" ht="11.25">
      <c r="B141" s="217"/>
      <c r="C141" s="218"/>
      <c r="D141" s="208" t="s">
        <v>224</v>
      </c>
      <c r="E141" s="219" t="s">
        <v>1</v>
      </c>
      <c r="F141" s="220" t="s">
        <v>1796</v>
      </c>
      <c r="G141" s="218"/>
      <c r="H141" s="221">
        <v>39.941</v>
      </c>
      <c r="I141" s="222"/>
      <c r="J141" s="218"/>
      <c r="K141" s="218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224</v>
      </c>
      <c r="AU141" s="227" t="s">
        <v>86</v>
      </c>
      <c r="AV141" s="14" t="s">
        <v>86</v>
      </c>
      <c r="AW141" s="14" t="s">
        <v>32</v>
      </c>
      <c r="AX141" s="14" t="s">
        <v>77</v>
      </c>
      <c r="AY141" s="227" t="s">
        <v>215</v>
      </c>
    </row>
    <row r="142" spans="2:51" s="14" customFormat="1" ht="11.25">
      <c r="B142" s="217"/>
      <c r="C142" s="218"/>
      <c r="D142" s="208" t="s">
        <v>224</v>
      </c>
      <c r="E142" s="219" t="s">
        <v>1</v>
      </c>
      <c r="F142" s="220" t="s">
        <v>1797</v>
      </c>
      <c r="G142" s="218"/>
      <c r="H142" s="221">
        <v>6.25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224</v>
      </c>
      <c r="AU142" s="227" t="s">
        <v>86</v>
      </c>
      <c r="AV142" s="14" t="s">
        <v>86</v>
      </c>
      <c r="AW142" s="14" t="s">
        <v>32</v>
      </c>
      <c r="AX142" s="14" t="s">
        <v>77</v>
      </c>
      <c r="AY142" s="227" t="s">
        <v>215</v>
      </c>
    </row>
    <row r="143" spans="2:51" s="15" customFormat="1" ht="11.25">
      <c r="B143" s="228"/>
      <c r="C143" s="229"/>
      <c r="D143" s="208" t="s">
        <v>224</v>
      </c>
      <c r="E143" s="230" t="s">
        <v>1485</v>
      </c>
      <c r="F143" s="231" t="s">
        <v>227</v>
      </c>
      <c r="G143" s="229"/>
      <c r="H143" s="232">
        <v>46.191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224</v>
      </c>
      <c r="AU143" s="238" t="s">
        <v>86</v>
      </c>
      <c r="AV143" s="15" t="s">
        <v>222</v>
      </c>
      <c r="AW143" s="15" t="s">
        <v>32</v>
      </c>
      <c r="AX143" s="15" t="s">
        <v>84</v>
      </c>
      <c r="AY143" s="238" t="s">
        <v>215</v>
      </c>
    </row>
    <row r="144" spans="1:65" s="2" customFormat="1" ht="24.2" customHeight="1">
      <c r="A144" s="35"/>
      <c r="B144" s="36"/>
      <c r="C144" s="193" t="s">
        <v>86</v>
      </c>
      <c r="D144" s="193" t="s">
        <v>217</v>
      </c>
      <c r="E144" s="194" t="s">
        <v>266</v>
      </c>
      <c r="F144" s="195" t="s">
        <v>267</v>
      </c>
      <c r="G144" s="196" t="s">
        <v>230</v>
      </c>
      <c r="H144" s="197">
        <v>64.856</v>
      </c>
      <c r="I144" s="198"/>
      <c r="J144" s="199">
        <f>ROUND(I144*H144,2)</f>
        <v>0</v>
      </c>
      <c r="K144" s="195" t="s">
        <v>231</v>
      </c>
      <c r="L144" s="40"/>
      <c r="M144" s="200" t="s">
        <v>1</v>
      </c>
      <c r="N144" s="201" t="s">
        <v>42</v>
      </c>
      <c r="O144" s="72"/>
      <c r="P144" s="202">
        <f>O144*H144</f>
        <v>0</v>
      </c>
      <c r="Q144" s="202">
        <v>0</v>
      </c>
      <c r="R144" s="202">
        <f>Q144*H144</f>
        <v>0</v>
      </c>
      <c r="S144" s="202">
        <v>0.58</v>
      </c>
      <c r="T144" s="203">
        <f>S144*H144</f>
        <v>37.616479999999996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222</v>
      </c>
      <c r="AT144" s="204" t="s">
        <v>217</v>
      </c>
      <c r="AU144" s="204" t="s">
        <v>86</v>
      </c>
      <c r="AY144" s="18" t="s">
        <v>215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8" t="s">
        <v>84</v>
      </c>
      <c r="BK144" s="205">
        <f>ROUND(I144*H144,2)</f>
        <v>0</v>
      </c>
      <c r="BL144" s="18" t="s">
        <v>222</v>
      </c>
      <c r="BM144" s="204" t="s">
        <v>268</v>
      </c>
    </row>
    <row r="145" spans="2:51" s="14" customFormat="1" ht="11.25">
      <c r="B145" s="217"/>
      <c r="C145" s="218"/>
      <c r="D145" s="208" t="s">
        <v>224</v>
      </c>
      <c r="E145" s="219" t="s">
        <v>1</v>
      </c>
      <c r="F145" s="220" t="s">
        <v>269</v>
      </c>
      <c r="G145" s="218"/>
      <c r="H145" s="221">
        <v>64.856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224</v>
      </c>
      <c r="AU145" s="227" t="s">
        <v>86</v>
      </c>
      <c r="AV145" s="14" t="s">
        <v>86</v>
      </c>
      <c r="AW145" s="14" t="s">
        <v>32</v>
      </c>
      <c r="AX145" s="14" t="s">
        <v>84</v>
      </c>
      <c r="AY145" s="227" t="s">
        <v>215</v>
      </c>
    </row>
    <row r="146" spans="1:65" s="2" customFormat="1" ht="21.75" customHeight="1">
      <c r="A146" s="35"/>
      <c r="B146" s="36"/>
      <c r="C146" s="193" t="s">
        <v>95</v>
      </c>
      <c r="D146" s="193" t="s">
        <v>217</v>
      </c>
      <c r="E146" s="194" t="s">
        <v>270</v>
      </c>
      <c r="F146" s="195" t="s">
        <v>271</v>
      </c>
      <c r="G146" s="196" t="s">
        <v>272</v>
      </c>
      <c r="H146" s="197">
        <v>57.941</v>
      </c>
      <c r="I146" s="198"/>
      <c r="J146" s="199">
        <f>ROUND(I146*H146,2)</f>
        <v>0</v>
      </c>
      <c r="K146" s="195" t="s">
        <v>231</v>
      </c>
      <c r="L146" s="40"/>
      <c r="M146" s="200" t="s">
        <v>1</v>
      </c>
      <c r="N146" s="201" t="s">
        <v>42</v>
      </c>
      <c r="O146" s="72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222</v>
      </c>
      <c r="AT146" s="204" t="s">
        <v>217</v>
      </c>
      <c r="AU146" s="204" t="s">
        <v>86</v>
      </c>
      <c r="AY146" s="18" t="s">
        <v>215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8" t="s">
        <v>84</v>
      </c>
      <c r="BK146" s="205">
        <f>ROUND(I146*H146,2)</f>
        <v>0</v>
      </c>
      <c r="BL146" s="18" t="s">
        <v>222</v>
      </c>
      <c r="BM146" s="204" t="s">
        <v>273</v>
      </c>
    </row>
    <row r="147" spans="1:65" s="2" customFormat="1" ht="24.2" customHeight="1">
      <c r="A147" s="35"/>
      <c r="B147" s="36"/>
      <c r="C147" s="193" t="s">
        <v>222</v>
      </c>
      <c r="D147" s="193" t="s">
        <v>217</v>
      </c>
      <c r="E147" s="194" t="s">
        <v>275</v>
      </c>
      <c r="F147" s="195" t="s">
        <v>276</v>
      </c>
      <c r="G147" s="196" t="s">
        <v>272</v>
      </c>
      <c r="H147" s="197">
        <v>347.646</v>
      </c>
      <c r="I147" s="198"/>
      <c r="J147" s="199">
        <f>ROUND(I147*H147,2)</f>
        <v>0</v>
      </c>
      <c r="K147" s="195" t="s">
        <v>231</v>
      </c>
      <c r="L147" s="40"/>
      <c r="M147" s="200" t="s">
        <v>1</v>
      </c>
      <c r="N147" s="201" t="s">
        <v>42</v>
      </c>
      <c r="O147" s="72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222</v>
      </c>
      <c r="AT147" s="204" t="s">
        <v>217</v>
      </c>
      <c r="AU147" s="204" t="s">
        <v>86</v>
      </c>
      <c r="AY147" s="18" t="s">
        <v>215</v>
      </c>
      <c r="BE147" s="205">
        <f>IF(N147="základní",J147,0)</f>
        <v>0</v>
      </c>
      <c r="BF147" s="205">
        <f>IF(N147="snížená",J147,0)</f>
        <v>0</v>
      </c>
      <c r="BG147" s="205">
        <f>IF(N147="zákl. přenesená",J147,0)</f>
        <v>0</v>
      </c>
      <c r="BH147" s="205">
        <f>IF(N147="sníž. přenesená",J147,0)</f>
        <v>0</v>
      </c>
      <c r="BI147" s="205">
        <f>IF(N147="nulová",J147,0)</f>
        <v>0</v>
      </c>
      <c r="BJ147" s="18" t="s">
        <v>84</v>
      </c>
      <c r="BK147" s="205">
        <f>ROUND(I147*H147,2)</f>
        <v>0</v>
      </c>
      <c r="BL147" s="18" t="s">
        <v>222</v>
      </c>
      <c r="BM147" s="204" t="s">
        <v>277</v>
      </c>
    </row>
    <row r="148" spans="2:51" s="14" customFormat="1" ht="11.25">
      <c r="B148" s="217"/>
      <c r="C148" s="218"/>
      <c r="D148" s="208" t="s">
        <v>224</v>
      </c>
      <c r="E148" s="218"/>
      <c r="F148" s="220" t="s">
        <v>1798</v>
      </c>
      <c r="G148" s="218"/>
      <c r="H148" s="221">
        <v>347.646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224</v>
      </c>
      <c r="AU148" s="227" t="s">
        <v>86</v>
      </c>
      <c r="AV148" s="14" t="s">
        <v>86</v>
      </c>
      <c r="AW148" s="14" t="s">
        <v>4</v>
      </c>
      <c r="AX148" s="14" t="s">
        <v>84</v>
      </c>
      <c r="AY148" s="227" t="s">
        <v>215</v>
      </c>
    </row>
    <row r="149" spans="1:65" s="2" customFormat="1" ht="16.5" customHeight="1">
      <c r="A149" s="35"/>
      <c r="B149" s="36"/>
      <c r="C149" s="193" t="s">
        <v>246</v>
      </c>
      <c r="D149" s="193" t="s">
        <v>217</v>
      </c>
      <c r="E149" s="194" t="s">
        <v>280</v>
      </c>
      <c r="F149" s="195" t="s">
        <v>281</v>
      </c>
      <c r="G149" s="196" t="s">
        <v>272</v>
      </c>
      <c r="H149" s="197">
        <v>57.941</v>
      </c>
      <c r="I149" s="198"/>
      <c r="J149" s="199">
        <f>ROUND(I149*H149,2)</f>
        <v>0</v>
      </c>
      <c r="K149" s="195" t="s">
        <v>221</v>
      </c>
      <c r="L149" s="40"/>
      <c r="M149" s="200" t="s">
        <v>1</v>
      </c>
      <c r="N149" s="201" t="s">
        <v>42</v>
      </c>
      <c r="O149" s="72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4" t="s">
        <v>222</v>
      </c>
      <c r="AT149" s="204" t="s">
        <v>217</v>
      </c>
      <c r="AU149" s="204" t="s">
        <v>86</v>
      </c>
      <c r="AY149" s="18" t="s">
        <v>215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18" t="s">
        <v>84</v>
      </c>
      <c r="BK149" s="205">
        <f>ROUND(I149*H149,2)</f>
        <v>0</v>
      </c>
      <c r="BL149" s="18" t="s">
        <v>222</v>
      </c>
      <c r="BM149" s="204" t="s">
        <v>282</v>
      </c>
    </row>
    <row r="150" spans="1:65" s="2" customFormat="1" ht="24.2" customHeight="1">
      <c r="A150" s="35"/>
      <c r="B150" s="36"/>
      <c r="C150" s="193" t="s">
        <v>250</v>
      </c>
      <c r="D150" s="193" t="s">
        <v>217</v>
      </c>
      <c r="E150" s="194" t="s">
        <v>283</v>
      </c>
      <c r="F150" s="195" t="s">
        <v>284</v>
      </c>
      <c r="G150" s="196" t="s">
        <v>230</v>
      </c>
      <c r="H150" s="197">
        <v>64.856</v>
      </c>
      <c r="I150" s="198"/>
      <c r="J150" s="199">
        <f>ROUND(I150*H150,2)</f>
        <v>0</v>
      </c>
      <c r="K150" s="195" t="s">
        <v>231</v>
      </c>
      <c r="L150" s="40"/>
      <c r="M150" s="200" t="s">
        <v>1</v>
      </c>
      <c r="N150" s="201" t="s">
        <v>42</v>
      </c>
      <c r="O150" s="72"/>
      <c r="P150" s="202">
        <f>O150*H150</f>
        <v>0</v>
      </c>
      <c r="Q150" s="202">
        <v>0</v>
      </c>
      <c r="R150" s="202">
        <f>Q150*H150</f>
        <v>0</v>
      </c>
      <c r="S150" s="202">
        <v>0.45</v>
      </c>
      <c r="T150" s="203">
        <f>S150*H150</f>
        <v>29.1852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222</v>
      </c>
      <c r="AT150" s="204" t="s">
        <v>217</v>
      </c>
      <c r="AU150" s="204" t="s">
        <v>86</v>
      </c>
      <c r="AY150" s="18" t="s">
        <v>215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8" t="s">
        <v>84</v>
      </c>
      <c r="BK150" s="205">
        <f>ROUND(I150*H150,2)</f>
        <v>0</v>
      </c>
      <c r="BL150" s="18" t="s">
        <v>222</v>
      </c>
      <c r="BM150" s="204" t="s">
        <v>285</v>
      </c>
    </row>
    <row r="151" spans="2:51" s="13" customFormat="1" ht="11.25">
      <c r="B151" s="206"/>
      <c r="C151" s="207"/>
      <c r="D151" s="208" t="s">
        <v>224</v>
      </c>
      <c r="E151" s="209" t="s">
        <v>1</v>
      </c>
      <c r="F151" s="210" t="s">
        <v>286</v>
      </c>
      <c r="G151" s="207"/>
      <c r="H151" s="209" t="s">
        <v>1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224</v>
      </c>
      <c r="AU151" s="216" t="s">
        <v>86</v>
      </c>
      <c r="AV151" s="13" t="s">
        <v>84</v>
      </c>
      <c r="AW151" s="13" t="s">
        <v>32</v>
      </c>
      <c r="AX151" s="13" t="s">
        <v>77</v>
      </c>
      <c r="AY151" s="216" t="s">
        <v>215</v>
      </c>
    </row>
    <row r="152" spans="2:51" s="14" customFormat="1" ht="11.25">
      <c r="B152" s="217"/>
      <c r="C152" s="218"/>
      <c r="D152" s="208" t="s">
        <v>224</v>
      </c>
      <c r="E152" s="219" t="s">
        <v>1</v>
      </c>
      <c r="F152" s="220" t="s">
        <v>1799</v>
      </c>
      <c r="G152" s="218"/>
      <c r="H152" s="221">
        <v>64.856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224</v>
      </c>
      <c r="AU152" s="227" t="s">
        <v>86</v>
      </c>
      <c r="AV152" s="14" t="s">
        <v>86</v>
      </c>
      <c r="AW152" s="14" t="s">
        <v>32</v>
      </c>
      <c r="AX152" s="14" t="s">
        <v>77</v>
      </c>
      <c r="AY152" s="227" t="s">
        <v>215</v>
      </c>
    </row>
    <row r="153" spans="2:51" s="16" customFormat="1" ht="11.25">
      <c r="B153" s="239"/>
      <c r="C153" s="240"/>
      <c r="D153" s="208" t="s">
        <v>224</v>
      </c>
      <c r="E153" s="241" t="s">
        <v>132</v>
      </c>
      <c r="F153" s="242" t="s">
        <v>302</v>
      </c>
      <c r="G153" s="240"/>
      <c r="H153" s="243">
        <v>64.856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AT153" s="249" t="s">
        <v>224</v>
      </c>
      <c r="AU153" s="249" t="s">
        <v>86</v>
      </c>
      <c r="AV153" s="16" t="s">
        <v>95</v>
      </c>
      <c r="AW153" s="16" t="s">
        <v>32</v>
      </c>
      <c r="AX153" s="16" t="s">
        <v>77</v>
      </c>
      <c r="AY153" s="249" t="s">
        <v>215</v>
      </c>
    </row>
    <row r="154" spans="2:51" s="15" customFormat="1" ht="11.25">
      <c r="B154" s="228"/>
      <c r="C154" s="229"/>
      <c r="D154" s="208" t="s">
        <v>224</v>
      </c>
      <c r="E154" s="230" t="s">
        <v>1</v>
      </c>
      <c r="F154" s="231" t="s">
        <v>227</v>
      </c>
      <c r="G154" s="229"/>
      <c r="H154" s="232">
        <v>64.856</v>
      </c>
      <c r="I154" s="233"/>
      <c r="J154" s="229"/>
      <c r="K154" s="229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224</v>
      </c>
      <c r="AU154" s="238" t="s">
        <v>86</v>
      </c>
      <c r="AV154" s="15" t="s">
        <v>222</v>
      </c>
      <c r="AW154" s="15" t="s">
        <v>32</v>
      </c>
      <c r="AX154" s="15" t="s">
        <v>84</v>
      </c>
      <c r="AY154" s="238" t="s">
        <v>215</v>
      </c>
    </row>
    <row r="155" spans="1:65" s="2" customFormat="1" ht="21.75" customHeight="1">
      <c r="A155" s="35"/>
      <c r="B155" s="36"/>
      <c r="C155" s="193" t="s">
        <v>255</v>
      </c>
      <c r="D155" s="193" t="s">
        <v>217</v>
      </c>
      <c r="E155" s="194" t="s">
        <v>304</v>
      </c>
      <c r="F155" s="195" t="s">
        <v>305</v>
      </c>
      <c r="G155" s="196" t="s">
        <v>220</v>
      </c>
      <c r="H155" s="197">
        <v>117.92</v>
      </c>
      <c r="I155" s="198"/>
      <c r="J155" s="199">
        <f>ROUND(I155*H155,2)</f>
        <v>0</v>
      </c>
      <c r="K155" s="195" t="s">
        <v>231</v>
      </c>
      <c r="L155" s="40"/>
      <c r="M155" s="200" t="s">
        <v>1</v>
      </c>
      <c r="N155" s="201" t="s">
        <v>42</v>
      </c>
      <c r="O155" s="72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4" t="s">
        <v>222</v>
      </c>
      <c r="AT155" s="204" t="s">
        <v>217</v>
      </c>
      <c r="AU155" s="204" t="s">
        <v>86</v>
      </c>
      <c r="AY155" s="18" t="s">
        <v>215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18" t="s">
        <v>84</v>
      </c>
      <c r="BK155" s="205">
        <f>ROUND(I155*H155,2)</f>
        <v>0</v>
      </c>
      <c r="BL155" s="18" t="s">
        <v>222</v>
      </c>
      <c r="BM155" s="204" t="s">
        <v>306</v>
      </c>
    </row>
    <row r="156" spans="2:51" s="13" customFormat="1" ht="11.25">
      <c r="B156" s="206"/>
      <c r="C156" s="207"/>
      <c r="D156" s="208" t="s">
        <v>224</v>
      </c>
      <c r="E156" s="209" t="s">
        <v>1</v>
      </c>
      <c r="F156" s="210" t="s">
        <v>286</v>
      </c>
      <c r="G156" s="207"/>
      <c r="H156" s="209" t="s">
        <v>1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224</v>
      </c>
      <c r="AU156" s="216" t="s">
        <v>86</v>
      </c>
      <c r="AV156" s="13" t="s">
        <v>84</v>
      </c>
      <c r="AW156" s="13" t="s">
        <v>32</v>
      </c>
      <c r="AX156" s="13" t="s">
        <v>77</v>
      </c>
      <c r="AY156" s="216" t="s">
        <v>215</v>
      </c>
    </row>
    <row r="157" spans="2:51" s="14" customFormat="1" ht="11.25">
      <c r="B157" s="217"/>
      <c r="C157" s="218"/>
      <c r="D157" s="208" t="s">
        <v>224</v>
      </c>
      <c r="E157" s="219" t="s">
        <v>1</v>
      </c>
      <c r="F157" s="220" t="s">
        <v>1800</v>
      </c>
      <c r="G157" s="218"/>
      <c r="H157" s="221">
        <v>117.92</v>
      </c>
      <c r="I157" s="222"/>
      <c r="J157" s="218"/>
      <c r="K157" s="218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224</v>
      </c>
      <c r="AU157" s="227" t="s">
        <v>86</v>
      </c>
      <c r="AV157" s="14" t="s">
        <v>86</v>
      </c>
      <c r="AW157" s="14" t="s">
        <v>32</v>
      </c>
      <c r="AX157" s="14" t="s">
        <v>84</v>
      </c>
      <c r="AY157" s="227" t="s">
        <v>215</v>
      </c>
    </row>
    <row r="158" spans="1:65" s="2" customFormat="1" ht="21.75" customHeight="1">
      <c r="A158" s="35"/>
      <c r="B158" s="36"/>
      <c r="C158" s="193" t="s">
        <v>261</v>
      </c>
      <c r="D158" s="193" t="s">
        <v>217</v>
      </c>
      <c r="E158" s="194" t="s">
        <v>270</v>
      </c>
      <c r="F158" s="195" t="s">
        <v>271</v>
      </c>
      <c r="G158" s="196" t="s">
        <v>272</v>
      </c>
      <c r="H158" s="197">
        <v>29.185</v>
      </c>
      <c r="I158" s="198"/>
      <c r="J158" s="199">
        <f>ROUND(I158*H158,2)</f>
        <v>0</v>
      </c>
      <c r="K158" s="195" t="s">
        <v>231</v>
      </c>
      <c r="L158" s="40"/>
      <c r="M158" s="200" t="s">
        <v>1</v>
      </c>
      <c r="N158" s="201" t="s">
        <v>42</v>
      </c>
      <c r="O158" s="72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222</v>
      </c>
      <c r="AT158" s="204" t="s">
        <v>217</v>
      </c>
      <c r="AU158" s="204" t="s">
        <v>86</v>
      </c>
      <c r="AY158" s="18" t="s">
        <v>215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8" t="s">
        <v>84</v>
      </c>
      <c r="BK158" s="205">
        <f>ROUND(I158*H158,2)</f>
        <v>0</v>
      </c>
      <c r="BL158" s="18" t="s">
        <v>222</v>
      </c>
      <c r="BM158" s="204" t="s">
        <v>320</v>
      </c>
    </row>
    <row r="159" spans="1:65" s="2" customFormat="1" ht="24.2" customHeight="1">
      <c r="A159" s="35"/>
      <c r="B159" s="36"/>
      <c r="C159" s="193" t="s">
        <v>265</v>
      </c>
      <c r="D159" s="193" t="s">
        <v>217</v>
      </c>
      <c r="E159" s="194" t="s">
        <v>275</v>
      </c>
      <c r="F159" s="195" t="s">
        <v>276</v>
      </c>
      <c r="G159" s="196" t="s">
        <v>272</v>
      </c>
      <c r="H159" s="197">
        <v>175.11</v>
      </c>
      <c r="I159" s="198"/>
      <c r="J159" s="199">
        <f>ROUND(I159*H159,2)</f>
        <v>0</v>
      </c>
      <c r="K159" s="195" t="s">
        <v>231</v>
      </c>
      <c r="L159" s="40"/>
      <c r="M159" s="200" t="s">
        <v>1</v>
      </c>
      <c r="N159" s="201" t="s">
        <v>42</v>
      </c>
      <c r="O159" s="72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4" t="s">
        <v>222</v>
      </c>
      <c r="AT159" s="204" t="s">
        <v>217</v>
      </c>
      <c r="AU159" s="204" t="s">
        <v>86</v>
      </c>
      <c r="AY159" s="18" t="s">
        <v>215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18" t="s">
        <v>84</v>
      </c>
      <c r="BK159" s="205">
        <f>ROUND(I159*H159,2)</f>
        <v>0</v>
      </c>
      <c r="BL159" s="18" t="s">
        <v>222</v>
      </c>
      <c r="BM159" s="204" t="s">
        <v>322</v>
      </c>
    </row>
    <row r="160" spans="2:51" s="14" customFormat="1" ht="11.25">
      <c r="B160" s="217"/>
      <c r="C160" s="218"/>
      <c r="D160" s="208" t="s">
        <v>224</v>
      </c>
      <c r="E160" s="218"/>
      <c r="F160" s="220" t="s">
        <v>1801</v>
      </c>
      <c r="G160" s="218"/>
      <c r="H160" s="221">
        <v>175.11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224</v>
      </c>
      <c r="AU160" s="227" t="s">
        <v>86</v>
      </c>
      <c r="AV160" s="14" t="s">
        <v>86</v>
      </c>
      <c r="AW160" s="14" t="s">
        <v>4</v>
      </c>
      <c r="AX160" s="14" t="s">
        <v>84</v>
      </c>
      <c r="AY160" s="227" t="s">
        <v>215</v>
      </c>
    </row>
    <row r="161" spans="1:65" s="2" customFormat="1" ht="16.5" customHeight="1">
      <c r="A161" s="35"/>
      <c r="B161" s="36"/>
      <c r="C161" s="193" t="s">
        <v>8</v>
      </c>
      <c r="D161" s="193" t="s">
        <v>217</v>
      </c>
      <c r="E161" s="194" t="s">
        <v>325</v>
      </c>
      <c r="F161" s="195" t="s">
        <v>326</v>
      </c>
      <c r="G161" s="196" t="s">
        <v>272</v>
      </c>
      <c r="H161" s="197">
        <v>29.185</v>
      </c>
      <c r="I161" s="198"/>
      <c r="J161" s="199">
        <f>ROUND(I161*H161,2)</f>
        <v>0</v>
      </c>
      <c r="K161" s="195" t="s">
        <v>221</v>
      </c>
      <c r="L161" s="40"/>
      <c r="M161" s="200" t="s">
        <v>1</v>
      </c>
      <c r="N161" s="201" t="s">
        <v>42</v>
      </c>
      <c r="O161" s="72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4" t="s">
        <v>222</v>
      </c>
      <c r="AT161" s="204" t="s">
        <v>217</v>
      </c>
      <c r="AU161" s="204" t="s">
        <v>86</v>
      </c>
      <c r="AY161" s="18" t="s">
        <v>215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18" t="s">
        <v>84</v>
      </c>
      <c r="BK161" s="205">
        <f>ROUND(I161*H161,2)</f>
        <v>0</v>
      </c>
      <c r="BL161" s="18" t="s">
        <v>222</v>
      </c>
      <c r="BM161" s="204" t="s">
        <v>327</v>
      </c>
    </row>
    <row r="162" spans="1:65" s="2" customFormat="1" ht="24.2" customHeight="1">
      <c r="A162" s="35"/>
      <c r="B162" s="36"/>
      <c r="C162" s="193" t="s">
        <v>274</v>
      </c>
      <c r="D162" s="193" t="s">
        <v>217</v>
      </c>
      <c r="E162" s="194" t="s">
        <v>1802</v>
      </c>
      <c r="F162" s="195" t="s">
        <v>1803</v>
      </c>
      <c r="G162" s="196" t="s">
        <v>230</v>
      </c>
      <c r="H162" s="197">
        <v>71.497</v>
      </c>
      <c r="I162" s="198"/>
      <c r="J162" s="199">
        <f>ROUND(I162*H162,2)</f>
        <v>0</v>
      </c>
      <c r="K162" s="195" t="s">
        <v>231</v>
      </c>
      <c r="L162" s="40"/>
      <c r="M162" s="200" t="s">
        <v>1</v>
      </c>
      <c r="N162" s="201" t="s">
        <v>42</v>
      </c>
      <c r="O162" s="72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4" t="s">
        <v>222</v>
      </c>
      <c r="AT162" s="204" t="s">
        <v>217</v>
      </c>
      <c r="AU162" s="204" t="s">
        <v>86</v>
      </c>
      <c r="AY162" s="18" t="s">
        <v>215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18" t="s">
        <v>84</v>
      </c>
      <c r="BK162" s="205">
        <f>ROUND(I162*H162,2)</f>
        <v>0</v>
      </c>
      <c r="BL162" s="18" t="s">
        <v>222</v>
      </c>
      <c r="BM162" s="204" t="s">
        <v>1804</v>
      </c>
    </row>
    <row r="163" spans="2:51" s="13" customFormat="1" ht="11.25">
      <c r="B163" s="206"/>
      <c r="C163" s="207"/>
      <c r="D163" s="208" t="s">
        <v>224</v>
      </c>
      <c r="E163" s="209" t="s">
        <v>1</v>
      </c>
      <c r="F163" s="210" t="s">
        <v>1805</v>
      </c>
      <c r="G163" s="207"/>
      <c r="H163" s="209" t="s">
        <v>1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224</v>
      </c>
      <c r="AU163" s="216" t="s">
        <v>86</v>
      </c>
      <c r="AV163" s="13" t="s">
        <v>84</v>
      </c>
      <c r="AW163" s="13" t="s">
        <v>32</v>
      </c>
      <c r="AX163" s="13" t="s">
        <v>77</v>
      </c>
      <c r="AY163" s="216" t="s">
        <v>215</v>
      </c>
    </row>
    <row r="164" spans="2:51" s="14" customFormat="1" ht="11.25">
      <c r="B164" s="217"/>
      <c r="C164" s="218"/>
      <c r="D164" s="208" t="s">
        <v>224</v>
      </c>
      <c r="E164" s="219" t="s">
        <v>1753</v>
      </c>
      <c r="F164" s="220" t="s">
        <v>1806</v>
      </c>
      <c r="G164" s="218"/>
      <c r="H164" s="221">
        <v>67.969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224</v>
      </c>
      <c r="AU164" s="227" t="s">
        <v>86</v>
      </c>
      <c r="AV164" s="14" t="s">
        <v>86</v>
      </c>
      <c r="AW164" s="14" t="s">
        <v>32</v>
      </c>
      <c r="AX164" s="14" t="s">
        <v>77</v>
      </c>
      <c r="AY164" s="227" t="s">
        <v>215</v>
      </c>
    </row>
    <row r="165" spans="2:51" s="14" customFormat="1" ht="11.25">
      <c r="B165" s="217"/>
      <c r="C165" s="218"/>
      <c r="D165" s="208" t="s">
        <v>224</v>
      </c>
      <c r="E165" s="219" t="s">
        <v>1755</v>
      </c>
      <c r="F165" s="220" t="s">
        <v>1807</v>
      </c>
      <c r="G165" s="218"/>
      <c r="H165" s="221">
        <v>3.528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224</v>
      </c>
      <c r="AU165" s="227" t="s">
        <v>86</v>
      </c>
      <c r="AV165" s="14" t="s">
        <v>86</v>
      </c>
      <c r="AW165" s="14" t="s">
        <v>32</v>
      </c>
      <c r="AX165" s="14" t="s">
        <v>77</v>
      </c>
      <c r="AY165" s="227" t="s">
        <v>215</v>
      </c>
    </row>
    <row r="166" spans="2:51" s="15" customFormat="1" ht="11.25">
      <c r="B166" s="228"/>
      <c r="C166" s="229"/>
      <c r="D166" s="208" t="s">
        <v>224</v>
      </c>
      <c r="E166" s="230" t="s">
        <v>1757</v>
      </c>
      <c r="F166" s="231" t="s">
        <v>227</v>
      </c>
      <c r="G166" s="229"/>
      <c r="H166" s="232">
        <v>71.497</v>
      </c>
      <c r="I166" s="233"/>
      <c r="J166" s="229"/>
      <c r="K166" s="229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224</v>
      </c>
      <c r="AU166" s="238" t="s">
        <v>86</v>
      </c>
      <c r="AV166" s="15" t="s">
        <v>222</v>
      </c>
      <c r="AW166" s="15" t="s">
        <v>32</v>
      </c>
      <c r="AX166" s="15" t="s">
        <v>84</v>
      </c>
      <c r="AY166" s="238" t="s">
        <v>215</v>
      </c>
    </row>
    <row r="167" spans="1:65" s="2" customFormat="1" ht="24.2" customHeight="1">
      <c r="A167" s="35"/>
      <c r="B167" s="36"/>
      <c r="C167" s="193" t="s">
        <v>279</v>
      </c>
      <c r="D167" s="193" t="s">
        <v>217</v>
      </c>
      <c r="E167" s="194" t="s">
        <v>1808</v>
      </c>
      <c r="F167" s="195" t="s">
        <v>1809</v>
      </c>
      <c r="G167" s="196" t="s">
        <v>230</v>
      </c>
      <c r="H167" s="197">
        <v>16.554</v>
      </c>
      <c r="I167" s="198"/>
      <c r="J167" s="199">
        <f>ROUND(I167*H167,2)</f>
        <v>0</v>
      </c>
      <c r="K167" s="195" t="s">
        <v>231</v>
      </c>
      <c r="L167" s="40"/>
      <c r="M167" s="200" t="s">
        <v>1</v>
      </c>
      <c r="N167" s="201" t="s">
        <v>42</v>
      </c>
      <c r="O167" s="72"/>
      <c r="P167" s="202">
        <f>O167*H167</f>
        <v>0</v>
      </c>
      <c r="Q167" s="202">
        <v>0</v>
      </c>
      <c r="R167" s="202">
        <f>Q167*H167</f>
        <v>0</v>
      </c>
      <c r="S167" s="202">
        <v>0</v>
      </c>
      <c r="T167" s="20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4" t="s">
        <v>222</v>
      </c>
      <c r="AT167" s="204" t="s">
        <v>217</v>
      </c>
      <c r="AU167" s="204" t="s">
        <v>86</v>
      </c>
      <c r="AY167" s="18" t="s">
        <v>215</v>
      </c>
      <c r="BE167" s="205">
        <f>IF(N167="základní",J167,0)</f>
        <v>0</v>
      </c>
      <c r="BF167" s="205">
        <f>IF(N167="snížená",J167,0)</f>
        <v>0</v>
      </c>
      <c r="BG167" s="205">
        <f>IF(N167="zákl. přenesená",J167,0)</f>
        <v>0</v>
      </c>
      <c r="BH167" s="205">
        <f>IF(N167="sníž. přenesená",J167,0)</f>
        <v>0</v>
      </c>
      <c r="BI167" s="205">
        <f>IF(N167="nulová",J167,0)</f>
        <v>0</v>
      </c>
      <c r="BJ167" s="18" t="s">
        <v>84</v>
      </c>
      <c r="BK167" s="205">
        <f>ROUND(I167*H167,2)</f>
        <v>0</v>
      </c>
      <c r="BL167" s="18" t="s">
        <v>222</v>
      </c>
      <c r="BM167" s="204" t="s">
        <v>1810</v>
      </c>
    </row>
    <row r="168" spans="2:51" s="14" customFormat="1" ht="11.25">
      <c r="B168" s="217"/>
      <c r="C168" s="218"/>
      <c r="D168" s="208" t="s">
        <v>224</v>
      </c>
      <c r="E168" s="219" t="s">
        <v>1764</v>
      </c>
      <c r="F168" s="220" t="s">
        <v>1811</v>
      </c>
      <c r="G168" s="218"/>
      <c r="H168" s="221">
        <v>2.442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224</v>
      </c>
      <c r="AU168" s="227" t="s">
        <v>86</v>
      </c>
      <c r="AV168" s="14" t="s">
        <v>86</v>
      </c>
      <c r="AW168" s="14" t="s">
        <v>32</v>
      </c>
      <c r="AX168" s="14" t="s">
        <v>77</v>
      </c>
      <c r="AY168" s="227" t="s">
        <v>215</v>
      </c>
    </row>
    <row r="169" spans="2:51" s="14" customFormat="1" ht="11.25">
      <c r="B169" s="217"/>
      <c r="C169" s="218"/>
      <c r="D169" s="208" t="s">
        <v>224</v>
      </c>
      <c r="E169" s="219" t="s">
        <v>1766</v>
      </c>
      <c r="F169" s="220" t="s">
        <v>1812</v>
      </c>
      <c r="G169" s="218"/>
      <c r="H169" s="221">
        <v>14.112</v>
      </c>
      <c r="I169" s="222"/>
      <c r="J169" s="218"/>
      <c r="K169" s="218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224</v>
      </c>
      <c r="AU169" s="227" t="s">
        <v>86</v>
      </c>
      <c r="AV169" s="14" t="s">
        <v>86</v>
      </c>
      <c r="AW169" s="14" t="s">
        <v>32</v>
      </c>
      <c r="AX169" s="14" t="s">
        <v>77</v>
      </c>
      <c r="AY169" s="227" t="s">
        <v>215</v>
      </c>
    </row>
    <row r="170" spans="2:51" s="15" customFormat="1" ht="11.25">
      <c r="B170" s="228"/>
      <c r="C170" s="229"/>
      <c r="D170" s="208" t="s">
        <v>224</v>
      </c>
      <c r="E170" s="230" t="s">
        <v>1768</v>
      </c>
      <c r="F170" s="231" t="s">
        <v>227</v>
      </c>
      <c r="G170" s="229"/>
      <c r="H170" s="232">
        <v>16.554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224</v>
      </c>
      <c r="AU170" s="238" t="s">
        <v>86</v>
      </c>
      <c r="AV170" s="15" t="s">
        <v>222</v>
      </c>
      <c r="AW170" s="15" t="s">
        <v>32</v>
      </c>
      <c r="AX170" s="15" t="s">
        <v>84</v>
      </c>
      <c r="AY170" s="238" t="s">
        <v>215</v>
      </c>
    </row>
    <row r="171" spans="1:65" s="2" customFormat="1" ht="24.2" customHeight="1">
      <c r="A171" s="35"/>
      <c r="B171" s="36"/>
      <c r="C171" s="193" t="s">
        <v>147</v>
      </c>
      <c r="D171" s="193" t="s">
        <v>217</v>
      </c>
      <c r="E171" s="194" t="s">
        <v>329</v>
      </c>
      <c r="F171" s="195" t="s">
        <v>330</v>
      </c>
      <c r="G171" s="196" t="s">
        <v>220</v>
      </c>
      <c r="H171" s="197">
        <v>6.6</v>
      </c>
      <c r="I171" s="198"/>
      <c r="J171" s="199">
        <f>ROUND(I171*H171,2)</f>
        <v>0</v>
      </c>
      <c r="K171" s="195" t="s">
        <v>231</v>
      </c>
      <c r="L171" s="40"/>
      <c r="M171" s="200" t="s">
        <v>1</v>
      </c>
      <c r="N171" s="201" t="s">
        <v>42</v>
      </c>
      <c r="O171" s="72"/>
      <c r="P171" s="202">
        <f>O171*H171</f>
        <v>0</v>
      </c>
      <c r="Q171" s="202">
        <v>0.00868</v>
      </c>
      <c r="R171" s="202">
        <f>Q171*H171</f>
        <v>0.057288</v>
      </c>
      <c r="S171" s="202">
        <v>0</v>
      </c>
      <c r="T171" s="20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4" t="s">
        <v>222</v>
      </c>
      <c r="AT171" s="204" t="s">
        <v>217</v>
      </c>
      <c r="AU171" s="204" t="s">
        <v>86</v>
      </c>
      <c r="AY171" s="18" t="s">
        <v>215</v>
      </c>
      <c r="BE171" s="205">
        <f>IF(N171="základní",J171,0)</f>
        <v>0</v>
      </c>
      <c r="BF171" s="205">
        <f>IF(N171="snížená",J171,0)</f>
        <v>0</v>
      </c>
      <c r="BG171" s="205">
        <f>IF(N171="zákl. přenesená",J171,0)</f>
        <v>0</v>
      </c>
      <c r="BH171" s="205">
        <f>IF(N171="sníž. přenesená",J171,0)</f>
        <v>0</v>
      </c>
      <c r="BI171" s="205">
        <f>IF(N171="nulová",J171,0)</f>
        <v>0</v>
      </c>
      <c r="BJ171" s="18" t="s">
        <v>84</v>
      </c>
      <c r="BK171" s="205">
        <f>ROUND(I171*H171,2)</f>
        <v>0</v>
      </c>
      <c r="BL171" s="18" t="s">
        <v>222</v>
      </c>
      <c r="BM171" s="204" t="s">
        <v>331</v>
      </c>
    </row>
    <row r="172" spans="2:51" s="14" customFormat="1" ht="11.25">
      <c r="B172" s="217"/>
      <c r="C172" s="218"/>
      <c r="D172" s="208" t="s">
        <v>224</v>
      </c>
      <c r="E172" s="219" t="s">
        <v>1</v>
      </c>
      <c r="F172" s="220" t="s">
        <v>1813</v>
      </c>
      <c r="G172" s="218"/>
      <c r="H172" s="221">
        <v>6.6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224</v>
      </c>
      <c r="AU172" s="227" t="s">
        <v>86</v>
      </c>
      <c r="AV172" s="14" t="s">
        <v>86</v>
      </c>
      <c r="AW172" s="14" t="s">
        <v>32</v>
      </c>
      <c r="AX172" s="14" t="s">
        <v>77</v>
      </c>
      <c r="AY172" s="227" t="s">
        <v>215</v>
      </c>
    </row>
    <row r="173" spans="2:51" s="15" customFormat="1" ht="11.25">
      <c r="B173" s="228"/>
      <c r="C173" s="229"/>
      <c r="D173" s="208" t="s">
        <v>224</v>
      </c>
      <c r="E173" s="230" t="s">
        <v>168</v>
      </c>
      <c r="F173" s="231" t="s">
        <v>227</v>
      </c>
      <c r="G173" s="229"/>
      <c r="H173" s="232">
        <v>6.6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224</v>
      </c>
      <c r="AU173" s="238" t="s">
        <v>86</v>
      </c>
      <c r="AV173" s="15" t="s">
        <v>222</v>
      </c>
      <c r="AW173" s="15" t="s">
        <v>32</v>
      </c>
      <c r="AX173" s="15" t="s">
        <v>84</v>
      </c>
      <c r="AY173" s="238" t="s">
        <v>215</v>
      </c>
    </row>
    <row r="174" spans="1:65" s="2" customFormat="1" ht="24.2" customHeight="1">
      <c r="A174" s="35"/>
      <c r="B174" s="36"/>
      <c r="C174" s="193" t="s">
        <v>303</v>
      </c>
      <c r="D174" s="193" t="s">
        <v>217</v>
      </c>
      <c r="E174" s="194" t="s">
        <v>353</v>
      </c>
      <c r="F174" s="195" t="s">
        <v>354</v>
      </c>
      <c r="G174" s="196" t="s">
        <v>220</v>
      </c>
      <c r="H174" s="197">
        <v>2.2</v>
      </c>
      <c r="I174" s="198"/>
      <c r="J174" s="199">
        <f>ROUND(I174*H174,2)</f>
        <v>0</v>
      </c>
      <c r="K174" s="195" t="s">
        <v>231</v>
      </c>
      <c r="L174" s="40"/>
      <c r="M174" s="200" t="s">
        <v>1</v>
      </c>
      <c r="N174" s="201" t="s">
        <v>42</v>
      </c>
      <c r="O174" s="72"/>
      <c r="P174" s="202">
        <f>O174*H174</f>
        <v>0</v>
      </c>
      <c r="Q174" s="202">
        <v>0.0369</v>
      </c>
      <c r="R174" s="202">
        <f>Q174*H174</f>
        <v>0.08118000000000002</v>
      </c>
      <c r="S174" s="202">
        <v>0</v>
      </c>
      <c r="T174" s="20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4" t="s">
        <v>222</v>
      </c>
      <c r="AT174" s="204" t="s">
        <v>217</v>
      </c>
      <c r="AU174" s="204" t="s">
        <v>86</v>
      </c>
      <c r="AY174" s="18" t="s">
        <v>215</v>
      </c>
      <c r="BE174" s="205">
        <f>IF(N174="základní",J174,0)</f>
        <v>0</v>
      </c>
      <c r="BF174" s="205">
        <f>IF(N174="snížená",J174,0)</f>
        <v>0</v>
      </c>
      <c r="BG174" s="205">
        <f>IF(N174="zákl. přenesená",J174,0)</f>
        <v>0</v>
      </c>
      <c r="BH174" s="205">
        <f>IF(N174="sníž. přenesená",J174,0)</f>
        <v>0</v>
      </c>
      <c r="BI174" s="205">
        <f>IF(N174="nulová",J174,0)</f>
        <v>0</v>
      </c>
      <c r="BJ174" s="18" t="s">
        <v>84</v>
      </c>
      <c r="BK174" s="205">
        <f>ROUND(I174*H174,2)</f>
        <v>0</v>
      </c>
      <c r="BL174" s="18" t="s">
        <v>222</v>
      </c>
      <c r="BM174" s="204" t="s">
        <v>355</v>
      </c>
    </row>
    <row r="175" spans="2:51" s="14" customFormat="1" ht="11.25">
      <c r="B175" s="217"/>
      <c r="C175" s="218"/>
      <c r="D175" s="208" t="s">
        <v>224</v>
      </c>
      <c r="E175" s="219" t="s">
        <v>1</v>
      </c>
      <c r="F175" s="220" t="s">
        <v>1814</v>
      </c>
      <c r="G175" s="218"/>
      <c r="H175" s="221">
        <v>2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224</v>
      </c>
      <c r="AU175" s="227" t="s">
        <v>86</v>
      </c>
      <c r="AV175" s="14" t="s">
        <v>86</v>
      </c>
      <c r="AW175" s="14" t="s">
        <v>32</v>
      </c>
      <c r="AX175" s="14" t="s">
        <v>77</v>
      </c>
      <c r="AY175" s="227" t="s">
        <v>215</v>
      </c>
    </row>
    <row r="176" spans="2:51" s="15" customFormat="1" ht="11.25">
      <c r="B176" s="228"/>
      <c r="C176" s="229"/>
      <c r="D176" s="208" t="s">
        <v>224</v>
      </c>
      <c r="E176" s="230" t="s">
        <v>146</v>
      </c>
      <c r="F176" s="231" t="s">
        <v>227</v>
      </c>
      <c r="G176" s="229"/>
      <c r="H176" s="232">
        <v>2</v>
      </c>
      <c r="I176" s="233"/>
      <c r="J176" s="229"/>
      <c r="K176" s="229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224</v>
      </c>
      <c r="AU176" s="238" t="s">
        <v>86</v>
      </c>
      <c r="AV176" s="15" t="s">
        <v>222</v>
      </c>
      <c r="AW176" s="15" t="s">
        <v>32</v>
      </c>
      <c r="AX176" s="15" t="s">
        <v>77</v>
      </c>
      <c r="AY176" s="238" t="s">
        <v>215</v>
      </c>
    </row>
    <row r="177" spans="2:51" s="14" customFormat="1" ht="11.25">
      <c r="B177" s="217"/>
      <c r="C177" s="218"/>
      <c r="D177" s="208" t="s">
        <v>224</v>
      </c>
      <c r="E177" s="219" t="s">
        <v>1</v>
      </c>
      <c r="F177" s="220" t="s">
        <v>1815</v>
      </c>
      <c r="G177" s="218"/>
      <c r="H177" s="221">
        <v>2.2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224</v>
      </c>
      <c r="AU177" s="227" t="s">
        <v>86</v>
      </c>
      <c r="AV177" s="14" t="s">
        <v>86</v>
      </c>
      <c r="AW177" s="14" t="s">
        <v>32</v>
      </c>
      <c r="AX177" s="14" t="s">
        <v>77</v>
      </c>
      <c r="AY177" s="227" t="s">
        <v>215</v>
      </c>
    </row>
    <row r="178" spans="2:51" s="15" customFormat="1" ht="11.25">
      <c r="B178" s="228"/>
      <c r="C178" s="229"/>
      <c r="D178" s="208" t="s">
        <v>224</v>
      </c>
      <c r="E178" s="230" t="s">
        <v>149</v>
      </c>
      <c r="F178" s="231" t="s">
        <v>227</v>
      </c>
      <c r="G178" s="229"/>
      <c r="H178" s="232">
        <v>2.2</v>
      </c>
      <c r="I178" s="233"/>
      <c r="J178" s="229"/>
      <c r="K178" s="229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224</v>
      </c>
      <c r="AU178" s="238" t="s">
        <v>86</v>
      </c>
      <c r="AV178" s="15" t="s">
        <v>222</v>
      </c>
      <c r="AW178" s="15" t="s">
        <v>32</v>
      </c>
      <c r="AX178" s="15" t="s">
        <v>84</v>
      </c>
      <c r="AY178" s="238" t="s">
        <v>215</v>
      </c>
    </row>
    <row r="179" spans="1:65" s="2" customFormat="1" ht="24.2" customHeight="1">
      <c r="A179" s="35"/>
      <c r="B179" s="36"/>
      <c r="C179" s="193" t="s">
        <v>319</v>
      </c>
      <c r="D179" s="193" t="s">
        <v>217</v>
      </c>
      <c r="E179" s="194" t="s">
        <v>363</v>
      </c>
      <c r="F179" s="195" t="s">
        <v>364</v>
      </c>
      <c r="G179" s="196" t="s">
        <v>365</v>
      </c>
      <c r="H179" s="197">
        <v>16.764</v>
      </c>
      <c r="I179" s="198"/>
      <c r="J179" s="199">
        <f>ROUND(I179*H179,2)</f>
        <v>0</v>
      </c>
      <c r="K179" s="195" t="s">
        <v>231</v>
      </c>
      <c r="L179" s="40"/>
      <c r="M179" s="200" t="s">
        <v>1</v>
      </c>
      <c r="N179" s="201" t="s">
        <v>42</v>
      </c>
      <c r="O179" s="72"/>
      <c r="P179" s="202">
        <f>O179*H179</f>
        <v>0</v>
      </c>
      <c r="Q179" s="202">
        <v>0</v>
      </c>
      <c r="R179" s="202">
        <f>Q179*H179</f>
        <v>0</v>
      </c>
      <c r="S179" s="202">
        <v>0</v>
      </c>
      <c r="T179" s="20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4" t="s">
        <v>222</v>
      </c>
      <c r="AT179" s="204" t="s">
        <v>217</v>
      </c>
      <c r="AU179" s="204" t="s">
        <v>86</v>
      </c>
      <c r="AY179" s="18" t="s">
        <v>215</v>
      </c>
      <c r="BE179" s="205">
        <f>IF(N179="základní",J179,0)</f>
        <v>0</v>
      </c>
      <c r="BF179" s="205">
        <f>IF(N179="snížená",J179,0)</f>
        <v>0</v>
      </c>
      <c r="BG179" s="205">
        <f>IF(N179="zákl. přenesená",J179,0)</f>
        <v>0</v>
      </c>
      <c r="BH179" s="205">
        <f>IF(N179="sníž. přenesená",J179,0)</f>
        <v>0</v>
      </c>
      <c r="BI179" s="205">
        <f>IF(N179="nulová",J179,0)</f>
        <v>0</v>
      </c>
      <c r="BJ179" s="18" t="s">
        <v>84</v>
      </c>
      <c r="BK179" s="205">
        <f>ROUND(I179*H179,2)</f>
        <v>0</v>
      </c>
      <c r="BL179" s="18" t="s">
        <v>222</v>
      </c>
      <c r="BM179" s="204" t="s">
        <v>366</v>
      </c>
    </row>
    <row r="180" spans="2:51" s="14" customFormat="1" ht="11.25">
      <c r="B180" s="217"/>
      <c r="C180" s="218"/>
      <c r="D180" s="208" t="s">
        <v>224</v>
      </c>
      <c r="E180" s="219" t="s">
        <v>1</v>
      </c>
      <c r="F180" s="220" t="s">
        <v>367</v>
      </c>
      <c r="G180" s="218"/>
      <c r="H180" s="221">
        <v>13.464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224</v>
      </c>
      <c r="AU180" s="227" t="s">
        <v>86</v>
      </c>
      <c r="AV180" s="14" t="s">
        <v>86</v>
      </c>
      <c r="AW180" s="14" t="s">
        <v>32</v>
      </c>
      <c r="AX180" s="14" t="s">
        <v>77</v>
      </c>
      <c r="AY180" s="227" t="s">
        <v>215</v>
      </c>
    </row>
    <row r="181" spans="2:51" s="14" customFormat="1" ht="11.25">
      <c r="B181" s="217"/>
      <c r="C181" s="218"/>
      <c r="D181" s="208" t="s">
        <v>224</v>
      </c>
      <c r="E181" s="219" t="s">
        <v>1</v>
      </c>
      <c r="F181" s="220" t="s">
        <v>371</v>
      </c>
      <c r="G181" s="218"/>
      <c r="H181" s="221">
        <v>3.3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224</v>
      </c>
      <c r="AU181" s="227" t="s">
        <v>86</v>
      </c>
      <c r="AV181" s="14" t="s">
        <v>86</v>
      </c>
      <c r="AW181" s="14" t="s">
        <v>32</v>
      </c>
      <c r="AX181" s="14" t="s">
        <v>77</v>
      </c>
      <c r="AY181" s="227" t="s">
        <v>215</v>
      </c>
    </row>
    <row r="182" spans="2:51" s="15" customFormat="1" ht="11.25">
      <c r="B182" s="228"/>
      <c r="C182" s="229"/>
      <c r="D182" s="208" t="s">
        <v>224</v>
      </c>
      <c r="E182" s="230" t="s">
        <v>181</v>
      </c>
      <c r="F182" s="231" t="s">
        <v>227</v>
      </c>
      <c r="G182" s="229"/>
      <c r="H182" s="232">
        <v>16.764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224</v>
      </c>
      <c r="AU182" s="238" t="s">
        <v>86</v>
      </c>
      <c r="AV182" s="15" t="s">
        <v>222</v>
      </c>
      <c r="AW182" s="15" t="s">
        <v>32</v>
      </c>
      <c r="AX182" s="15" t="s">
        <v>84</v>
      </c>
      <c r="AY182" s="238" t="s">
        <v>215</v>
      </c>
    </row>
    <row r="183" spans="1:65" s="2" customFormat="1" ht="33" customHeight="1">
      <c r="A183" s="35"/>
      <c r="B183" s="36"/>
      <c r="C183" s="193" t="s">
        <v>321</v>
      </c>
      <c r="D183" s="193" t="s">
        <v>217</v>
      </c>
      <c r="E183" s="194" t="s">
        <v>373</v>
      </c>
      <c r="F183" s="195" t="s">
        <v>374</v>
      </c>
      <c r="G183" s="196" t="s">
        <v>365</v>
      </c>
      <c r="H183" s="197">
        <v>2.515</v>
      </c>
      <c r="I183" s="198"/>
      <c r="J183" s="199">
        <f>ROUND(I183*H183,2)</f>
        <v>0</v>
      </c>
      <c r="K183" s="195" t="s">
        <v>231</v>
      </c>
      <c r="L183" s="40"/>
      <c r="M183" s="200" t="s">
        <v>1</v>
      </c>
      <c r="N183" s="201" t="s">
        <v>42</v>
      </c>
      <c r="O183" s="72"/>
      <c r="P183" s="202">
        <f>O183*H183</f>
        <v>0</v>
      </c>
      <c r="Q183" s="202">
        <v>0</v>
      </c>
      <c r="R183" s="202">
        <f>Q183*H183</f>
        <v>0</v>
      </c>
      <c r="S183" s="202">
        <v>0</v>
      </c>
      <c r="T183" s="20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4" t="s">
        <v>222</v>
      </c>
      <c r="AT183" s="204" t="s">
        <v>217</v>
      </c>
      <c r="AU183" s="204" t="s">
        <v>86</v>
      </c>
      <c r="AY183" s="18" t="s">
        <v>215</v>
      </c>
      <c r="BE183" s="205">
        <f>IF(N183="základní",J183,0)</f>
        <v>0</v>
      </c>
      <c r="BF183" s="205">
        <f>IF(N183="snížená",J183,0)</f>
        <v>0</v>
      </c>
      <c r="BG183" s="205">
        <f>IF(N183="zákl. přenesená",J183,0)</f>
        <v>0</v>
      </c>
      <c r="BH183" s="205">
        <f>IF(N183="sníž. přenesená",J183,0)</f>
        <v>0</v>
      </c>
      <c r="BI183" s="205">
        <f>IF(N183="nulová",J183,0)</f>
        <v>0</v>
      </c>
      <c r="BJ183" s="18" t="s">
        <v>84</v>
      </c>
      <c r="BK183" s="205">
        <f>ROUND(I183*H183,2)</f>
        <v>0</v>
      </c>
      <c r="BL183" s="18" t="s">
        <v>222</v>
      </c>
      <c r="BM183" s="204" t="s">
        <v>375</v>
      </c>
    </row>
    <row r="184" spans="2:51" s="13" customFormat="1" ht="11.25">
      <c r="B184" s="206"/>
      <c r="C184" s="207"/>
      <c r="D184" s="208" t="s">
        <v>224</v>
      </c>
      <c r="E184" s="209" t="s">
        <v>1</v>
      </c>
      <c r="F184" s="210" t="s">
        <v>1816</v>
      </c>
      <c r="G184" s="207"/>
      <c r="H184" s="209" t="s">
        <v>1</v>
      </c>
      <c r="I184" s="211"/>
      <c r="J184" s="207"/>
      <c r="K184" s="207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224</v>
      </c>
      <c r="AU184" s="216" t="s">
        <v>86</v>
      </c>
      <c r="AV184" s="13" t="s">
        <v>84</v>
      </c>
      <c r="AW184" s="13" t="s">
        <v>32</v>
      </c>
      <c r="AX184" s="13" t="s">
        <v>77</v>
      </c>
      <c r="AY184" s="216" t="s">
        <v>215</v>
      </c>
    </row>
    <row r="185" spans="2:51" s="14" customFormat="1" ht="11.25">
      <c r="B185" s="217"/>
      <c r="C185" s="218"/>
      <c r="D185" s="208" t="s">
        <v>224</v>
      </c>
      <c r="E185" s="219" t="s">
        <v>1</v>
      </c>
      <c r="F185" s="220" t="s">
        <v>1817</v>
      </c>
      <c r="G185" s="218"/>
      <c r="H185" s="221">
        <v>2.515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224</v>
      </c>
      <c r="AU185" s="227" t="s">
        <v>86</v>
      </c>
      <c r="AV185" s="14" t="s">
        <v>86</v>
      </c>
      <c r="AW185" s="14" t="s">
        <v>32</v>
      </c>
      <c r="AX185" s="14" t="s">
        <v>84</v>
      </c>
      <c r="AY185" s="227" t="s">
        <v>215</v>
      </c>
    </row>
    <row r="186" spans="1:65" s="2" customFormat="1" ht="24.2" customHeight="1">
      <c r="A186" s="35"/>
      <c r="B186" s="36"/>
      <c r="C186" s="193" t="s">
        <v>324</v>
      </c>
      <c r="D186" s="193" t="s">
        <v>217</v>
      </c>
      <c r="E186" s="194" t="s">
        <v>379</v>
      </c>
      <c r="F186" s="195" t="s">
        <v>380</v>
      </c>
      <c r="G186" s="196" t="s">
        <v>365</v>
      </c>
      <c r="H186" s="197">
        <v>12.573</v>
      </c>
      <c r="I186" s="198"/>
      <c r="J186" s="199">
        <f>ROUND(I186*H186,2)</f>
        <v>0</v>
      </c>
      <c r="K186" s="195" t="s">
        <v>231</v>
      </c>
      <c r="L186" s="40"/>
      <c r="M186" s="200" t="s">
        <v>1</v>
      </c>
      <c r="N186" s="201" t="s">
        <v>42</v>
      </c>
      <c r="O186" s="72"/>
      <c r="P186" s="202">
        <f>O186*H186</f>
        <v>0</v>
      </c>
      <c r="Q186" s="202">
        <v>0</v>
      </c>
      <c r="R186" s="202">
        <f>Q186*H186</f>
        <v>0</v>
      </c>
      <c r="S186" s="202">
        <v>0</v>
      </c>
      <c r="T186" s="20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4" t="s">
        <v>222</v>
      </c>
      <c r="AT186" s="204" t="s">
        <v>217</v>
      </c>
      <c r="AU186" s="204" t="s">
        <v>86</v>
      </c>
      <c r="AY186" s="18" t="s">
        <v>215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18" t="s">
        <v>84</v>
      </c>
      <c r="BK186" s="205">
        <f>ROUND(I186*H186,2)</f>
        <v>0</v>
      </c>
      <c r="BL186" s="18" t="s">
        <v>222</v>
      </c>
      <c r="BM186" s="204" t="s">
        <v>381</v>
      </c>
    </row>
    <row r="187" spans="2:51" s="13" customFormat="1" ht="11.25">
      <c r="B187" s="206"/>
      <c r="C187" s="207"/>
      <c r="D187" s="208" t="s">
        <v>224</v>
      </c>
      <c r="E187" s="209" t="s">
        <v>1</v>
      </c>
      <c r="F187" s="210" t="s">
        <v>1818</v>
      </c>
      <c r="G187" s="207"/>
      <c r="H187" s="209" t="s">
        <v>1</v>
      </c>
      <c r="I187" s="211"/>
      <c r="J187" s="207"/>
      <c r="K187" s="207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224</v>
      </c>
      <c r="AU187" s="216" t="s">
        <v>86</v>
      </c>
      <c r="AV187" s="13" t="s">
        <v>84</v>
      </c>
      <c r="AW187" s="13" t="s">
        <v>32</v>
      </c>
      <c r="AX187" s="13" t="s">
        <v>77</v>
      </c>
      <c r="AY187" s="216" t="s">
        <v>215</v>
      </c>
    </row>
    <row r="188" spans="2:51" s="14" customFormat="1" ht="11.25">
      <c r="B188" s="217"/>
      <c r="C188" s="218"/>
      <c r="D188" s="208" t="s">
        <v>224</v>
      </c>
      <c r="E188" s="219" t="s">
        <v>1</v>
      </c>
      <c r="F188" s="220" t="s">
        <v>1819</v>
      </c>
      <c r="G188" s="218"/>
      <c r="H188" s="221">
        <v>12.573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224</v>
      </c>
      <c r="AU188" s="227" t="s">
        <v>86</v>
      </c>
      <c r="AV188" s="14" t="s">
        <v>86</v>
      </c>
      <c r="AW188" s="14" t="s">
        <v>32</v>
      </c>
      <c r="AX188" s="14" t="s">
        <v>84</v>
      </c>
      <c r="AY188" s="227" t="s">
        <v>215</v>
      </c>
    </row>
    <row r="189" spans="1:65" s="2" customFormat="1" ht="24.2" customHeight="1">
      <c r="A189" s="35"/>
      <c r="B189" s="36"/>
      <c r="C189" s="193" t="s">
        <v>328</v>
      </c>
      <c r="D189" s="193" t="s">
        <v>217</v>
      </c>
      <c r="E189" s="194" t="s">
        <v>385</v>
      </c>
      <c r="F189" s="195" t="s">
        <v>386</v>
      </c>
      <c r="G189" s="196" t="s">
        <v>365</v>
      </c>
      <c r="H189" s="197">
        <v>1.676</v>
      </c>
      <c r="I189" s="198"/>
      <c r="J189" s="199">
        <f>ROUND(I189*H189,2)</f>
        <v>0</v>
      </c>
      <c r="K189" s="195" t="s">
        <v>231</v>
      </c>
      <c r="L189" s="40"/>
      <c r="M189" s="200" t="s">
        <v>1</v>
      </c>
      <c r="N189" s="201" t="s">
        <v>42</v>
      </c>
      <c r="O189" s="72"/>
      <c r="P189" s="202">
        <f>O189*H189</f>
        <v>0</v>
      </c>
      <c r="Q189" s="202">
        <v>0</v>
      </c>
      <c r="R189" s="202">
        <f>Q189*H189</f>
        <v>0</v>
      </c>
      <c r="S189" s="202">
        <v>0</v>
      </c>
      <c r="T189" s="20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4" t="s">
        <v>222</v>
      </c>
      <c r="AT189" s="204" t="s">
        <v>217</v>
      </c>
      <c r="AU189" s="204" t="s">
        <v>86</v>
      </c>
      <c r="AY189" s="18" t="s">
        <v>215</v>
      </c>
      <c r="BE189" s="205">
        <f>IF(N189="základní",J189,0)</f>
        <v>0</v>
      </c>
      <c r="BF189" s="205">
        <f>IF(N189="snížená",J189,0)</f>
        <v>0</v>
      </c>
      <c r="BG189" s="205">
        <f>IF(N189="zákl. přenesená",J189,0)</f>
        <v>0</v>
      </c>
      <c r="BH189" s="205">
        <f>IF(N189="sníž. přenesená",J189,0)</f>
        <v>0</v>
      </c>
      <c r="BI189" s="205">
        <f>IF(N189="nulová",J189,0)</f>
        <v>0</v>
      </c>
      <c r="BJ189" s="18" t="s">
        <v>84</v>
      </c>
      <c r="BK189" s="205">
        <f>ROUND(I189*H189,2)</f>
        <v>0</v>
      </c>
      <c r="BL189" s="18" t="s">
        <v>222</v>
      </c>
      <c r="BM189" s="204" t="s">
        <v>387</v>
      </c>
    </row>
    <row r="190" spans="2:51" s="13" customFormat="1" ht="11.25">
      <c r="B190" s="206"/>
      <c r="C190" s="207"/>
      <c r="D190" s="208" t="s">
        <v>224</v>
      </c>
      <c r="E190" s="209" t="s">
        <v>1</v>
      </c>
      <c r="F190" s="210" t="s">
        <v>1820</v>
      </c>
      <c r="G190" s="207"/>
      <c r="H190" s="209" t="s">
        <v>1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224</v>
      </c>
      <c r="AU190" s="216" t="s">
        <v>86</v>
      </c>
      <c r="AV190" s="13" t="s">
        <v>84</v>
      </c>
      <c r="AW190" s="13" t="s">
        <v>32</v>
      </c>
      <c r="AX190" s="13" t="s">
        <v>77</v>
      </c>
      <c r="AY190" s="216" t="s">
        <v>215</v>
      </c>
    </row>
    <row r="191" spans="2:51" s="14" customFormat="1" ht="11.25">
      <c r="B191" s="217"/>
      <c r="C191" s="218"/>
      <c r="D191" s="208" t="s">
        <v>224</v>
      </c>
      <c r="E191" s="219" t="s">
        <v>1</v>
      </c>
      <c r="F191" s="220" t="s">
        <v>1821</v>
      </c>
      <c r="G191" s="218"/>
      <c r="H191" s="221">
        <v>1.676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224</v>
      </c>
      <c r="AU191" s="227" t="s">
        <v>86</v>
      </c>
      <c r="AV191" s="14" t="s">
        <v>86</v>
      </c>
      <c r="AW191" s="14" t="s">
        <v>32</v>
      </c>
      <c r="AX191" s="14" t="s">
        <v>84</v>
      </c>
      <c r="AY191" s="227" t="s">
        <v>215</v>
      </c>
    </row>
    <row r="192" spans="1:65" s="2" customFormat="1" ht="33" customHeight="1">
      <c r="A192" s="35"/>
      <c r="B192" s="36"/>
      <c r="C192" s="193" t="s">
        <v>337</v>
      </c>
      <c r="D192" s="193" t="s">
        <v>217</v>
      </c>
      <c r="E192" s="194" t="s">
        <v>1566</v>
      </c>
      <c r="F192" s="195" t="s">
        <v>1567</v>
      </c>
      <c r="G192" s="196" t="s">
        <v>365</v>
      </c>
      <c r="H192" s="197">
        <v>32.147</v>
      </c>
      <c r="I192" s="198"/>
      <c r="J192" s="199">
        <f>ROUND(I192*H192,2)</f>
        <v>0</v>
      </c>
      <c r="K192" s="195" t="s">
        <v>231</v>
      </c>
      <c r="L192" s="40"/>
      <c r="M192" s="200" t="s">
        <v>1</v>
      </c>
      <c r="N192" s="201" t="s">
        <v>42</v>
      </c>
      <c r="O192" s="72"/>
      <c r="P192" s="202">
        <f>O192*H192</f>
        <v>0</v>
      </c>
      <c r="Q192" s="202">
        <v>0</v>
      </c>
      <c r="R192" s="202">
        <f>Q192*H192</f>
        <v>0</v>
      </c>
      <c r="S192" s="202">
        <v>0</v>
      </c>
      <c r="T192" s="20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4" t="s">
        <v>222</v>
      </c>
      <c r="AT192" s="204" t="s">
        <v>217</v>
      </c>
      <c r="AU192" s="204" t="s">
        <v>86</v>
      </c>
      <c r="AY192" s="18" t="s">
        <v>215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18" t="s">
        <v>84</v>
      </c>
      <c r="BK192" s="205">
        <f>ROUND(I192*H192,2)</f>
        <v>0</v>
      </c>
      <c r="BL192" s="18" t="s">
        <v>222</v>
      </c>
      <c r="BM192" s="204" t="s">
        <v>393</v>
      </c>
    </row>
    <row r="193" spans="2:51" s="13" customFormat="1" ht="11.25">
      <c r="B193" s="206"/>
      <c r="C193" s="207"/>
      <c r="D193" s="208" t="s">
        <v>224</v>
      </c>
      <c r="E193" s="209" t="s">
        <v>1</v>
      </c>
      <c r="F193" s="210" t="s">
        <v>1822</v>
      </c>
      <c r="G193" s="207"/>
      <c r="H193" s="209" t="s">
        <v>1</v>
      </c>
      <c r="I193" s="211"/>
      <c r="J193" s="207"/>
      <c r="K193" s="207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224</v>
      </c>
      <c r="AU193" s="216" t="s">
        <v>86</v>
      </c>
      <c r="AV193" s="13" t="s">
        <v>84</v>
      </c>
      <c r="AW193" s="13" t="s">
        <v>32</v>
      </c>
      <c r="AX193" s="13" t="s">
        <v>77</v>
      </c>
      <c r="AY193" s="216" t="s">
        <v>215</v>
      </c>
    </row>
    <row r="194" spans="2:51" s="14" customFormat="1" ht="11.25">
      <c r="B194" s="217"/>
      <c r="C194" s="218"/>
      <c r="D194" s="208" t="s">
        <v>224</v>
      </c>
      <c r="E194" s="219" t="s">
        <v>1</v>
      </c>
      <c r="F194" s="220" t="s">
        <v>1823</v>
      </c>
      <c r="G194" s="218"/>
      <c r="H194" s="221">
        <v>4.722</v>
      </c>
      <c r="I194" s="222"/>
      <c r="J194" s="218"/>
      <c r="K194" s="218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224</v>
      </c>
      <c r="AU194" s="227" t="s">
        <v>86</v>
      </c>
      <c r="AV194" s="14" t="s">
        <v>86</v>
      </c>
      <c r="AW194" s="14" t="s">
        <v>32</v>
      </c>
      <c r="AX194" s="14" t="s">
        <v>77</v>
      </c>
      <c r="AY194" s="227" t="s">
        <v>215</v>
      </c>
    </row>
    <row r="195" spans="2:51" s="14" customFormat="1" ht="11.25">
      <c r="B195" s="217"/>
      <c r="C195" s="218"/>
      <c r="D195" s="208" t="s">
        <v>224</v>
      </c>
      <c r="E195" s="219" t="s">
        <v>1</v>
      </c>
      <c r="F195" s="220" t="s">
        <v>1824</v>
      </c>
      <c r="G195" s="218"/>
      <c r="H195" s="221">
        <v>48.298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224</v>
      </c>
      <c r="AU195" s="227" t="s">
        <v>86</v>
      </c>
      <c r="AV195" s="14" t="s">
        <v>86</v>
      </c>
      <c r="AW195" s="14" t="s">
        <v>32</v>
      </c>
      <c r="AX195" s="14" t="s">
        <v>77</v>
      </c>
      <c r="AY195" s="227" t="s">
        <v>215</v>
      </c>
    </row>
    <row r="196" spans="2:51" s="14" customFormat="1" ht="11.25">
      <c r="B196" s="217"/>
      <c r="C196" s="218"/>
      <c r="D196" s="208" t="s">
        <v>224</v>
      </c>
      <c r="E196" s="219" t="s">
        <v>1</v>
      </c>
      <c r="F196" s="220" t="s">
        <v>1825</v>
      </c>
      <c r="G196" s="218"/>
      <c r="H196" s="221">
        <v>3.351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224</v>
      </c>
      <c r="AU196" s="227" t="s">
        <v>86</v>
      </c>
      <c r="AV196" s="14" t="s">
        <v>86</v>
      </c>
      <c r="AW196" s="14" t="s">
        <v>32</v>
      </c>
      <c r="AX196" s="14" t="s">
        <v>77</v>
      </c>
      <c r="AY196" s="227" t="s">
        <v>215</v>
      </c>
    </row>
    <row r="197" spans="2:51" s="14" customFormat="1" ht="11.25">
      <c r="B197" s="217"/>
      <c r="C197" s="218"/>
      <c r="D197" s="208" t="s">
        <v>224</v>
      </c>
      <c r="E197" s="219" t="s">
        <v>1</v>
      </c>
      <c r="F197" s="220" t="s">
        <v>1826</v>
      </c>
      <c r="G197" s="218"/>
      <c r="H197" s="221">
        <v>88.703</v>
      </c>
      <c r="I197" s="222"/>
      <c r="J197" s="218"/>
      <c r="K197" s="218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224</v>
      </c>
      <c r="AU197" s="227" t="s">
        <v>86</v>
      </c>
      <c r="AV197" s="14" t="s">
        <v>86</v>
      </c>
      <c r="AW197" s="14" t="s">
        <v>32</v>
      </c>
      <c r="AX197" s="14" t="s">
        <v>77</v>
      </c>
      <c r="AY197" s="227" t="s">
        <v>215</v>
      </c>
    </row>
    <row r="198" spans="2:51" s="14" customFormat="1" ht="11.25">
      <c r="B198" s="217"/>
      <c r="C198" s="218"/>
      <c r="D198" s="208" t="s">
        <v>224</v>
      </c>
      <c r="E198" s="219" t="s">
        <v>1</v>
      </c>
      <c r="F198" s="220" t="s">
        <v>1827</v>
      </c>
      <c r="G198" s="218"/>
      <c r="H198" s="221">
        <v>61.188</v>
      </c>
      <c r="I198" s="222"/>
      <c r="J198" s="218"/>
      <c r="K198" s="218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224</v>
      </c>
      <c r="AU198" s="227" t="s">
        <v>86</v>
      </c>
      <c r="AV198" s="14" t="s">
        <v>86</v>
      </c>
      <c r="AW198" s="14" t="s">
        <v>32</v>
      </c>
      <c r="AX198" s="14" t="s">
        <v>77</v>
      </c>
      <c r="AY198" s="227" t="s">
        <v>215</v>
      </c>
    </row>
    <row r="199" spans="2:51" s="14" customFormat="1" ht="11.25">
      <c r="B199" s="217"/>
      <c r="C199" s="218"/>
      <c r="D199" s="208" t="s">
        <v>224</v>
      </c>
      <c r="E199" s="219" t="s">
        <v>1</v>
      </c>
      <c r="F199" s="220" t="s">
        <v>1828</v>
      </c>
      <c r="G199" s="218"/>
      <c r="H199" s="221">
        <v>18.008</v>
      </c>
      <c r="I199" s="222"/>
      <c r="J199" s="218"/>
      <c r="K199" s="218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224</v>
      </c>
      <c r="AU199" s="227" t="s">
        <v>86</v>
      </c>
      <c r="AV199" s="14" t="s">
        <v>86</v>
      </c>
      <c r="AW199" s="14" t="s">
        <v>32</v>
      </c>
      <c r="AX199" s="14" t="s">
        <v>77</v>
      </c>
      <c r="AY199" s="227" t="s">
        <v>215</v>
      </c>
    </row>
    <row r="200" spans="2:51" s="14" customFormat="1" ht="11.25">
      <c r="B200" s="217"/>
      <c r="C200" s="218"/>
      <c r="D200" s="208" t="s">
        <v>224</v>
      </c>
      <c r="E200" s="219" t="s">
        <v>1</v>
      </c>
      <c r="F200" s="220" t="s">
        <v>1829</v>
      </c>
      <c r="G200" s="218"/>
      <c r="H200" s="221">
        <v>21.864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224</v>
      </c>
      <c r="AU200" s="227" t="s">
        <v>86</v>
      </c>
      <c r="AV200" s="14" t="s">
        <v>86</v>
      </c>
      <c r="AW200" s="14" t="s">
        <v>32</v>
      </c>
      <c r="AX200" s="14" t="s">
        <v>77</v>
      </c>
      <c r="AY200" s="227" t="s">
        <v>215</v>
      </c>
    </row>
    <row r="201" spans="2:51" s="14" customFormat="1" ht="11.25">
      <c r="B201" s="217"/>
      <c r="C201" s="218"/>
      <c r="D201" s="208" t="s">
        <v>224</v>
      </c>
      <c r="E201" s="219" t="s">
        <v>1</v>
      </c>
      <c r="F201" s="220" t="s">
        <v>1830</v>
      </c>
      <c r="G201" s="218"/>
      <c r="H201" s="221">
        <v>38.564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224</v>
      </c>
      <c r="AU201" s="227" t="s">
        <v>86</v>
      </c>
      <c r="AV201" s="14" t="s">
        <v>86</v>
      </c>
      <c r="AW201" s="14" t="s">
        <v>32</v>
      </c>
      <c r="AX201" s="14" t="s">
        <v>77</v>
      </c>
      <c r="AY201" s="227" t="s">
        <v>215</v>
      </c>
    </row>
    <row r="202" spans="2:51" s="14" customFormat="1" ht="11.25">
      <c r="B202" s="217"/>
      <c r="C202" s="218"/>
      <c r="D202" s="208" t="s">
        <v>224</v>
      </c>
      <c r="E202" s="219" t="s">
        <v>1</v>
      </c>
      <c r="F202" s="220" t="s">
        <v>1831</v>
      </c>
      <c r="G202" s="218"/>
      <c r="H202" s="221">
        <v>13.875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224</v>
      </c>
      <c r="AU202" s="227" t="s">
        <v>86</v>
      </c>
      <c r="AV202" s="14" t="s">
        <v>86</v>
      </c>
      <c r="AW202" s="14" t="s">
        <v>32</v>
      </c>
      <c r="AX202" s="14" t="s">
        <v>77</v>
      </c>
      <c r="AY202" s="227" t="s">
        <v>215</v>
      </c>
    </row>
    <row r="203" spans="2:51" s="13" customFormat="1" ht="11.25">
      <c r="B203" s="206"/>
      <c r="C203" s="207"/>
      <c r="D203" s="208" t="s">
        <v>224</v>
      </c>
      <c r="E203" s="209" t="s">
        <v>1</v>
      </c>
      <c r="F203" s="210" t="s">
        <v>1832</v>
      </c>
      <c r="G203" s="207"/>
      <c r="H203" s="209" t="s">
        <v>1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224</v>
      </c>
      <c r="AU203" s="216" t="s">
        <v>86</v>
      </c>
      <c r="AV203" s="13" t="s">
        <v>84</v>
      </c>
      <c r="AW203" s="13" t="s">
        <v>32</v>
      </c>
      <c r="AX203" s="13" t="s">
        <v>77</v>
      </c>
      <c r="AY203" s="216" t="s">
        <v>215</v>
      </c>
    </row>
    <row r="204" spans="2:51" s="14" customFormat="1" ht="11.25">
      <c r="B204" s="217"/>
      <c r="C204" s="218"/>
      <c r="D204" s="208" t="s">
        <v>224</v>
      </c>
      <c r="E204" s="219" t="s">
        <v>1</v>
      </c>
      <c r="F204" s="220" t="s">
        <v>1833</v>
      </c>
      <c r="G204" s="218"/>
      <c r="H204" s="221">
        <v>-13.857</v>
      </c>
      <c r="I204" s="222"/>
      <c r="J204" s="218"/>
      <c r="K204" s="218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224</v>
      </c>
      <c r="AU204" s="227" t="s">
        <v>86</v>
      </c>
      <c r="AV204" s="14" t="s">
        <v>86</v>
      </c>
      <c r="AW204" s="14" t="s">
        <v>32</v>
      </c>
      <c r="AX204" s="14" t="s">
        <v>77</v>
      </c>
      <c r="AY204" s="227" t="s">
        <v>215</v>
      </c>
    </row>
    <row r="205" spans="2:51" s="14" customFormat="1" ht="11.25">
      <c r="B205" s="217"/>
      <c r="C205" s="218"/>
      <c r="D205" s="208" t="s">
        <v>224</v>
      </c>
      <c r="E205" s="219" t="s">
        <v>1</v>
      </c>
      <c r="F205" s="220" t="s">
        <v>1834</v>
      </c>
      <c r="G205" s="218"/>
      <c r="H205" s="221">
        <v>-0.977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224</v>
      </c>
      <c r="AU205" s="227" t="s">
        <v>86</v>
      </c>
      <c r="AV205" s="14" t="s">
        <v>86</v>
      </c>
      <c r="AW205" s="14" t="s">
        <v>32</v>
      </c>
      <c r="AX205" s="14" t="s">
        <v>77</v>
      </c>
      <c r="AY205" s="227" t="s">
        <v>215</v>
      </c>
    </row>
    <row r="206" spans="2:51" s="14" customFormat="1" ht="11.25">
      <c r="B206" s="217"/>
      <c r="C206" s="218"/>
      <c r="D206" s="208" t="s">
        <v>224</v>
      </c>
      <c r="E206" s="219" t="s">
        <v>1</v>
      </c>
      <c r="F206" s="220" t="s">
        <v>1835</v>
      </c>
      <c r="G206" s="218"/>
      <c r="H206" s="221">
        <v>-16.992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224</v>
      </c>
      <c r="AU206" s="227" t="s">
        <v>86</v>
      </c>
      <c r="AV206" s="14" t="s">
        <v>86</v>
      </c>
      <c r="AW206" s="14" t="s">
        <v>32</v>
      </c>
      <c r="AX206" s="14" t="s">
        <v>77</v>
      </c>
      <c r="AY206" s="227" t="s">
        <v>215</v>
      </c>
    </row>
    <row r="207" spans="2:51" s="16" customFormat="1" ht="11.25">
      <c r="B207" s="239"/>
      <c r="C207" s="240"/>
      <c r="D207" s="208" t="s">
        <v>224</v>
      </c>
      <c r="E207" s="241" t="s">
        <v>179</v>
      </c>
      <c r="F207" s="242" t="s">
        <v>302</v>
      </c>
      <c r="G207" s="240"/>
      <c r="H207" s="243">
        <v>266.747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AT207" s="249" t="s">
        <v>224</v>
      </c>
      <c r="AU207" s="249" t="s">
        <v>86</v>
      </c>
      <c r="AV207" s="16" t="s">
        <v>95</v>
      </c>
      <c r="AW207" s="16" t="s">
        <v>32</v>
      </c>
      <c r="AX207" s="16" t="s">
        <v>77</v>
      </c>
      <c r="AY207" s="249" t="s">
        <v>215</v>
      </c>
    </row>
    <row r="208" spans="2:51" s="13" customFormat="1" ht="11.25">
      <c r="B208" s="206"/>
      <c r="C208" s="207"/>
      <c r="D208" s="208" t="s">
        <v>224</v>
      </c>
      <c r="E208" s="209" t="s">
        <v>1</v>
      </c>
      <c r="F208" s="210" t="s">
        <v>1836</v>
      </c>
      <c r="G208" s="207"/>
      <c r="H208" s="209" t="s">
        <v>1</v>
      </c>
      <c r="I208" s="211"/>
      <c r="J208" s="207"/>
      <c r="K208" s="207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224</v>
      </c>
      <c r="AU208" s="216" t="s">
        <v>86</v>
      </c>
      <c r="AV208" s="13" t="s">
        <v>84</v>
      </c>
      <c r="AW208" s="13" t="s">
        <v>32</v>
      </c>
      <c r="AX208" s="13" t="s">
        <v>77</v>
      </c>
      <c r="AY208" s="216" t="s">
        <v>215</v>
      </c>
    </row>
    <row r="209" spans="2:51" s="14" customFormat="1" ht="11.25">
      <c r="B209" s="217"/>
      <c r="C209" s="218"/>
      <c r="D209" s="208" t="s">
        <v>224</v>
      </c>
      <c r="E209" s="219" t="s">
        <v>1</v>
      </c>
      <c r="F209" s="220" t="s">
        <v>424</v>
      </c>
      <c r="G209" s="218"/>
      <c r="H209" s="221">
        <v>-35.671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224</v>
      </c>
      <c r="AU209" s="227" t="s">
        <v>86</v>
      </c>
      <c r="AV209" s="14" t="s">
        <v>86</v>
      </c>
      <c r="AW209" s="14" t="s">
        <v>32</v>
      </c>
      <c r="AX209" s="14" t="s">
        <v>77</v>
      </c>
      <c r="AY209" s="227" t="s">
        <v>215</v>
      </c>
    </row>
    <row r="210" spans="2:51" s="14" customFormat="1" ht="11.25">
      <c r="B210" s="217"/>
      <c r="C210" s="218"/>
      <c r="D210" s="208" t="s">
        <v>224</v>
      </c>
      <c r="E210" s="219" t="s">
        <v>1</v>
      </c>
      <c r="F210" s="220" t="s">
        <v>1602</v>
      </c>
      <c r="G210" s="218"/>
      <c r="H210" s="221">
        <v>-16.764</v>
      </c>
      <c r="I210" s="222"/>
      <c r="J210" s="218"/>
      <c r="K210" s="218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224</v>
      </c>
      <c r="AU210" s="227" t="s">
        <v>86</v>
      </c>
      <c r="AV210" s="14" t="s">
        <v>86</v>
      </c>
      <c r="AW210" s="14" t="s">
        <v>32</v>
      </c>
      <c r="AX210" s="14" t="s">
        <v>77</v>
      </c>
      <c r="AY210" s="227" t="s">
        <v>215</v>
      </c>
    </row>
    <row r="211" spans="2:51" s="15" customFormat="1" ht="11.25">
      <c r="B211" s="228"/>
      <c r="C211" s="229"/>
      <c r="D211" s="208" t="s">
        <v>224</v>
      </c>
      <c r="E211" s="230" t="s">
        <v>177</v>
      </c>
      <c r="F211" s="231" t="s">
        <v>227</v>
      </c>
      <c r="G211" s="229"/>
      <c r="H211" s="232">
        <v>214.312</v>
      </c>
      <c r="I211" s="233"/>
      <c r="J211" s="229"/>
      <c r="K211" s="229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224</v>
      </c>
      <c r="AU211" s="238" t="s">
        <v>86</v>
      </c>
      <c r="AV211" s="15" t="s">
        <v>222</v>
      </c>
      <c r="AW211" s="15" t="s">
        <v>32</v>
      </c>
      <c r="AX211" s="15" t="s">
        <v>77</v>
      </c>
      <c r="AY211" s="238" t="s">
        <v>215</v>
      </c>
    </row>
    <row r="212" spans="2:51" s="14" customFormat="1" ht="11.25">
      <c r="B212" s="217"/>
      <c r="C212" s="218"/>
      <c r="D212" s="208" t="s">
        <v>224</v>
      </c>
      <c r="E212" s="219" t="s">
        <v>1</v>
      </c>
      <c r="F212" s="220" t="s">
        <v>1837</v>
      </c>
      <c r="G212" s="218"/>
      <c r="H212" s="221">
        <v>32.147</v>
      </c>
      <c r="I212" s="222"/>
      <c r="J212" s="218"/>
      <c r="K212" s="218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224</v>
      </c>
      <c r="AU212" s="227" t="s">
        <v>86</v>
      </c>
      <c r="AV212" s="14" t="s">
        <v>86</v>
      </c>
      <c r="AW212" s="14" t="s">
        <v>32</v>
      </c>
      <c r="AX212" s="14" t="s">
        <v>84</v>
      </c>
      <c r="AY212" s="227" t="s">
        <v>215</v>
      </c>
    </row>
    <row r="213" spans="1:65" s="2" customFormat="1" ht="33" customHeight="1">
      <c r="A213" s="35"/>
      <c r="B213" s="36"/>
      <c r="C213" s="193" t="s">
        <v>343</v>
      </c>
      <c r="D213" s="193" t="s">
        <v>217</v>
      </c>
      <c r="E213" s="194" t="s">
        <v>1603</v>
      </c>
      <c r="F213" s="195" t="s">
        <v>1604</v>
      </c>
      <c r="G213" s="196" t="s">
        <v>365</v>
      </c>
      <c r="H213" s="197">
        <v>160.734</v>
      </c>
      <c r="I213" s="198"/>
      <c r="J213" s="199">
        <f>ROUND(I213*H213,2)</f>
        <v>0</v>
      </c>
      <c r="K213" s="195" t="s">
        <v>231</v>
      </c>
      <c r="L213" s="40"/>
      <c r="M213" s="200" t="s">
        <v>1</v>
      </c>
      <c r="N213" s="201" t="s">
        <v>42</v>
      </c>
      <c r="O213" s="72"/>
      <c r="P213" s="202">
        <f>O213*H213</f>
        <v>0</v>
      </c>
      <c r="Q213" s="202">
        <v>0</v>
      </c>
      <c r="R213" s="202">
        <f>Q213*H213</f>
        <v>0</v>
      </c>
      <c r="S213" s="202">
        <v>0</v>
      </c>
      <c r="T213" s="20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4" t="s">
        <v>222</v>
      </c>
      <c r="AT213" s="204" t="s">
        <v>217</v>
      </c>
      <c r="AU213" s="204" t="s">
        <v>86</v>
      </c>
      <c r="AY213" s="18" t="s">
        <v>215</v>
      </c>
      <c r="BE213" s="205">
        <f>IF(N213="základní",J213,0)</f>
        <v>0</v>
      </c>
      <c r="BF213" s="205">
        <f>IF(N213="snížená",J213,0)</f>
        <v>0</v>
      </c>
      <c r="BG213" s="205">
        <f>IF(N213="zákl. přenesená",J213,0)</f>
        <v>0</v>
      </c>
      <c r="BH213" s="205">
        <f>IF(N213="sníž. přenesená",J213,0)</f>
        <v>0</v>
      </c>
      <c r="BI213" s="205">
        <f>IF(N213="nulová",J213,0)</f>
        <v>0</v>
      </c>
      <c r="BJ213" s="18" t="s">
        <v>84</v>
      </c>
      <c r="BK213" s="205">
        <f>ROUND(I213*H213,2)</f>
        <v>0</v>
      </c>
      <c r="BL213" s="18" t="s">
        <v>222</v>
      </c>
      <c r="BM213" s="204" t="s">
        <v>432</v>
      </c>
    </row>
    <row r="214" spans="2:51" s="14" customFormat="1" ht="11.25">
      <c r="B214" s="217"/>
      <c r="C214" s="218"/>
      <c r="D214" s="208" t="s">
        <v>224</v>
      </c>
      <c r="E214" s="219" t="s">
        <v>1</v>
      </c>
      <c r="F214" s="220" t="s">
        <v>1838</v>
      </c>
      <c r="G214" s="218"/>
      <c r="H214" s="221">
        <v>160.734</v>
      </c>
      <c r="I214" s="222"/>
      <c r="J214" s="218"/>
      <c r="K214" s="218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224</v>
      </c>
      <c r="AU214" s="227" t="s">
        <v>86</v>
      </c>
      <c r="AV214" s="14" t="s">
        <v>86</v>
      </c>
      <c r="AW214" s="14" t="s">
        <v>32</v>
      </c>
      <c r="AX214" s="14" t="s">
        <v>84</v>
      </c>
      <c r="AY214" s="227" t="s">
        <v>215</v>
      </c>
    </row>
    <row r="215" spans="1:65" s="2" customFormat="1" ht="33" customHeight="1">
      <c r="A215" s="35"/>
      <c r="B215" s="36"/>
      <c r="C215" s="193" t="s">
        <v>7</v>
      </c>
      <c r="D215" s="193" t="s">
        <v>217</v>
      </c>
      <c r="E215" s="194" t="s">
        <v>1605</v>
      </c>
      <c r="F215" s="195" t="s">
        <v>1606</v>
      </c>
      <c r="G215" s="196" t="s">
        <v>365</v>
      </c>
      <c r="H215" s="197">
        <v>21.431</v>
      </c>
      <c r="I215" s="198"/>
      <c r="J215" s="199">
        <f>ROUND(I215*H215,2)</f>
        <v>0</v>
      </c>
      <c r="K215" s="195" t="s">
        <v>231</v>
      </c>
      <c r="L215" s="40"/>
      <c r="M215" s="200" t="s">
        <v>1</v>
      </c>
      <c r="N215" s="201" t="s">
        <v>42</v>
      </c>
      <c r="O215" s="72"/>
      <c r="P215" s="202">
        <f>O215*H215</f>
        <v>0</v>
      </c>
      <c r="Q215" s="202">
        <v>0</v>
      </c>
      <c r="R215" s="202">
        <f>Q215*H215</f>
        <v>0</v>
      </c>
      <c r="S215" s="202">
        <v>0</v>
      </c>
      <c r="T215" s="20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4" t="s">
        <v>222</v>
      </c>
      <c r="AT215" s="204" t="s">
        <v>217</v>
      </c>
      <c r="AU215" s="204" t="s">
        <v>86</v>
      </c>
      <c r="AY215" s="18" t="s">
        <v>215</v>
      </c>
      <c r="BE215" s="205">
        <f>IF(N215="základní",J215,0)</f>
        <v>0</v>
      </c>
      <c r="BF215" s="205">
        <f>IF(N215="snížená",J215,0)</f>
        <v>0</v>
      </c>
      <c r="BG215" s="205">
        <f>IF(N215="zákl. přenesená",J215,0)</f>
        <v>0</v>
      </c>
      <c r="BH215" s="205">
        <f>IF(N215="sníž. přenesená",J215,0)</f>
        <v>0</v>
      </c>
      <c r="BI215" s="205">
        <f>IF(N215="nulová",J215,0)</f>
        <v>0</v>
      </c>
      <c r="BJ215" s="18" t="s">
        <v>84</v>
      </c>
      <c r="BK215" s="205">
        <f>ROUND(I215*H215,2)</f>
        <v>0</v>
      </c>
      <c r="BL215" s="18" t="s">
        <v>222</v>
      </c>
      <c r="BM215" s="204" t="s">
        <v>437</v>
      </c>
    </row>
    <row r="216" spans="2:51" s="14" customFormat="1" ht="11.25">
      <c r="B216" s="217"/>
      <c r="C216" s="218"/>
      <c r="D216" s="208" t="s">
        <v>224</v>
      </c>
      <c r="E216" s="219" t="s">
        <v>1</v>
      </c>
      <c r="F216" s="220" t="s">
        <v>1839</v>
      </c>
      <c r="G216" s="218"/>
      <c r="H216" s="221">
        <v>21.431</v>
      </c>
      <c r="I216" s="222"/>
      <c r="J216" s="218"/>
      <c r="K216" s="218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224</v>
      </c>
      <c r="AU216" s="227" t="s">
        <v>86</v>
      </c>
      <c r="AV216" s="14" t="s">
        <v>86</v>
      </c>
      <c r="AW216" s="14" t="s">
        <v>32</v>
      </c>
      <c r="AX216" s="14" t="s">
        <v>84</v>
      </c>
      <c r="AY216" s="227" t="s">
        <v>215</v>
      </c>
    </row>
    <row r="217" spans="1:65" s="2" customFormat="1" ht="21.75" customHeight="1">
      <c r="A217" s="35"/>
      <c r="B217" s="36"/>
      <c r="C217" s="193" t="s">
        <v>352</v>
      </c>
      <c r="D217" s="193" t="s">
        <v>217</v>
      </c>
      <c r="E217" s="194" t="s">
        <v>1840</v>
      </c>
      <c r="F217" s="195" t="s">
        <v>1841</v>
      </c>
      <c r="G217" s="196" t="s">
        <v>230</v>
      </c>
      <c r="H217" s="197">
        <v>517.632</v>
      </c>
      <c r="I217" s="198"/>
      <c r="J217" s="199">
        <f>ROUND(I217*H217,2)</f>
        <v>0</v>
      </c>
      <c r="K217" s="195" t="s">
        <v>231</v>
      </c>
      <c r="L217" s="40"/>
      <c r="M217" s="200" t="s">
        <v>1</v>
      </c>
      <c r="N217" s="201" t="s">
        <v>42</v>
      </c>
      <c r="O217" s="72"/>
      <c r="P217" s="202">
        <f>O217*H217</f>
        <v>0</v>
      </c>
      <c r="Q217" s="202">
        <v>0.00084</v>
      </c>
      <c r="R217" s="202">
        <f>Q217*H217</f>
        <v>0.43481087999999996</v>
      </c>
      <c r="S217" s="202">
        <v>0</v>
      </c>
      <c r="T217" s="20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4" t="s">
        <v>222</v>
      </c>
      <c r="AT217" s="204" t="s">
        <v>217</v>
      </c>
      <c r="AU217" s="204" t="s">
        <v>86</v>
      </c>
      <c r="AY217" s="18" t="s">
        <v>215</v>
      </c>
      <c r="BE217" s="205">
        <f>IF(N217="základní",J217,0)</f>
        <v>0</v>
      </c>
      <c r="BF217" s="205">
        <f>IF(N217="snížená",J217,0)</f>
        <v>0</v>
      </c>
      <c r="BG217" s="205">
        <f>IF(N217="zákl. přenesená",J217,0)</f>
        <v>0</v>
      </c>
      <c r="BH217" s="205">
        <f>IF(N217="sníž. přenesená",J217,0)</f>
        <v>0</v>
      </c>
      <c r="BI217" s="205">
        <f>IF(N217="nulová",J217,0)</f>
        <v>0</v>
      </c>
      <c r="BJ217" s="18" t="s">
        <v>84</v>
      </c>
      <c r="BK217" s="205">
        <f>ROUND(I217*H217,2)</f>
        <v>0</v>
      </c>
      <c r="BL217" s="18" t="s">
        <v>222</v>
      </c>
      <c r="BM217" s="204" t="s">
        <v>442</v>
      </c>
    </row>
    <row r="218" spans="2:51" s="13" customFormat="1" ht="11.25">
      <c r="B218" s="206"/>
      <c r="C218" s="207"/>
      <c r="D218" s="208" t="s">
        <v>224</v>
      </c>
      <c r="E218" s="209" t="s">
        <v>1</v>
      </c>
      <c r="F218" s="210" t="s">
        <v>1842</v>
      </c>
      <c r="G218" s="207"/>
      <c r="H218" s="209" t="s">
        <v>1</v>
      </c>
      <c r="I218" s="211"/>
      <c r="J218" s="207"/>
      <c r="K218" s="207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224</v>
      </c>
      <c r="AU218" s="216" t="s">
        <v>86</v>
      </c>
      <c r="AV218" s="13" t="s">
        <v>84</v>
      </c>
      <c r="AW218" s="13" t="s">
        <v>32</v>
      </c>
      <c r="AX218" s="13" t="s">
        <v>77</v>
      </c>
      <c r="AY218" s="216" t="s">
        <v>215</v>
      </c>
    </row>
    <row r="219" spans="2:51" s="14" customFormat="1" ht="11.25">
      <c r="B219" s="217"/>
      <c r="C219" s="218"/>
      <c r="D219" s="208" t="s">
        <v>224</v>
      </c>
      <c r="E219" s="219" t="s">
        <v>1</v>
      </c>
      <c r="F219" s="220" t="s">
        <v>1843</v>
      </c>
      <c r="G219" s="218"/>
      <c r="H219" s="221">
        <v>8.585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224</v>
      </c>
      <c r="AU219" s="227" t="s">
        <v>86</v>
      </c>
      <c r="AV219" s="14" t="s">
        <v>86</v>
      </c>
      <c r="AW219" s="14" t="s">
        <v>32</v>
      </c>
      <c r="AX219" s="14" t="s">
        <v>77</v>
      </c>
      <c r="AY219" s="227" t="s">
        <v>215</v>
      </c>
    </row>
    <row r="220" spans="2:51" s="14" customFormat="1" ht="11.25">
      <c r="B220" s="217"/>
      <c r="C220" s="218"/>
      <c r="D220" s="208" t="s">
        <v>224</v>
      </c>
      <c r="E220" s="219" t="s">
        <v>1</v>
      </c>
      <c r="F220" s="220" t="s">
        <v>1844</v>
      </c>
      <c r="G220" s="218"/>
      <c r="H220" s="221">
        <v>87.814</v>
      </c>
      <c r="I220" s="222"/>
      <c r="J220" s="218"/>
      <c r="K220" s="218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224</v>
      </c>
      <c r="AU220" s="227" t="s">
        <v>86</v>
      </c>
      <c r="AV220" s="14" t="s">
        <v>86</v>
      </c>
      <c r="AW220" s="14" t="s">
        <v>32</v>
      </c>
      <c r="AX220" s="14" t="s">
        <v>77</v>
      </c>
      <c r="AY220" s="227" t="s">
        <v>215</v>
      </c>
    </row>
    <row r="221" spans="2:51" s="14" customFormat="1" ht="11.25">
      <c r="B221" s="217"/>
      <c r="C221" s="218"/>
      <c r="D221" s="208" t="s">
        <v>224</v>
      </c>
      <c r="E221" s="219" t="s">
        <v>1</v>
      </c>
      <c r="F221" s="220" t="s">
        <v>1845</v>
      </c>
      <c r="G221" s="218"/>
      <c r="H221" s="221">
        <v>6.093</v>
      </c>
      <c r="I221" s="222"/>
      <c r="J221" s="218"/>
      <c r="K221" s="218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224</v>
      </c>
      <c r="AU221" s="227" t="s">
        <v>86</v>
      </c>
      <c r="AV221" s="14" t="s">
        <v>86</v>
      </c>
      <c r="AW221" s="14" t="s">
        <v>32</v>
      </c>
      <c r="AX221" s="14" t="s">
        <v>77</v>
      </c>
      <c r="AY221" s="227" t="s">
        <v>215</v>
      </c>
    </row>
    <row r="222" spans="2:51" s="14" customFormat="1" ht="11.25">
      <c r="B222" s="217"/>
      <c r="C222" s="218"/>
      <c r="D222" s="208" t="s">
        <v>224</v>
      </c>
      <c r="E222" s="219" t="s">
        <v>1</v>
      </c>
      <c r="F222" s="220" t="s">
        <v>1846</v>
      </c>
      <c r="G222" s="218"/>
      <c r="H222" s="221">
        <v>161.278</v>
      </c>
      <c r="I222" s="222"/>
      <c r="J222" s="218"/>
      <c r="K222" s="218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224</v>
      </c>
      <c r="AU222" s="227" t="s">
        <v>86</v>
      </c>
      <c r="AV222" s="14" t="s">
        <v>86</v>
      </c>
      <c r="AW222" s="14" t="s">
        <v>32</v>
      </c>
      <c r="AX222" s="14" t="s">
        <v>77</v>
      </c>
      <c r="AY222" s="227" t="s">
        <v>215</v>
      </c>
    </row>
    <row r="223" spans="2:51" s="14" customFormat="1" ht="11.25">
      <c r="B223" s="217"/>
      <c r="C223" s="218"/>
      <c r="D223" s="208" t="s">
        <v>224</v>
      </c>
      <c r="E223" s="219" t="s">
        <v>1</v>
      </c>
      <c r="F223" s="220" t="s">
        <v>1847</v>
      </c>
      <c r="G223" s="218"/>
      <c r="H223" s="221">
        <v>111.25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224</v>
      </c>
      <c r="AU223" s="227" t="s">
        <v>86</v>
      </c>
      <c r="AV223" s="14" t="s">
        <v>86</v>
      </c>
      <c r="AW223" s="14" t="s">
        <v>32</v>
      </c>
      <c r="AX223" s="14" t="s">
        <v>77</v>
      </c>
      <c r="AY223" s="227" t="s">
        <v>215</v>
      </c>
    </row>
    <row r="224" spans="2:51" s="14" customFormat="1" ht="11.25">
      <c r="B224" s="217"/>
      <c r="C224" s="218"/>
      <c r="D224" s="208" t="s">
        <v>224</v>
      </c>
      <c r="E224" s="219" t="s">
        <v>1</v>
      </c>
      <c r="F224" s="220" t="s">
        <v>1848</v>
      </c>
      <c r="G224" s="218"/>
      <c r="H224" s="221">
        <v>32.742</v>
      </c>
      <c r="I224" s="222"/>
      <c r="J224" s="218"/>
      <c r="K224" s="218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224</v>
      </c>
      <c r="AU224" s="227" t="s">
        <v>86</v>
      </c>
      <c r="AV224" s="14" t="s">
        <v>86</v>
      </c>
      <c r="AW224" s="14" t="s">
        <v>32</v>
      </c>
      <c r="AX224" s="14" t="s">
        <v>77</v>
      </c>
      <c r="AY224" s="227" t="s">
        <v>215</v>
      </c>
    </row>
    <row r="225" spans="2:51" s="14" customFormat="1" ht="11.25">
      <c r="B225" s="217"/>
      <c r="C225" s="218"/>
      <c r="D225" s="208" t="s">
        <v>224</v>
      </c>
      <c r="E225" s="219" t="s">
        <v>1</v>
      </c>
      <c r="F225" s="220" t="s">
        <v>1849</v>
      </c>
      <c r="G225" s="218"/>
      <c r="H225" s="221">
        <v>39.754</v>
      </c>
      <c r="I225" s="222"/>
      <c r="J225" s="218"/>
      <c r="K225" s="218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224</v>
      </c>
      <c r="AU225" s="227" t="s">
        <v>86</v>
      </c>
      <c r="AV225" s="14" t="s">
        <v>86</v>
      </c>
      <c r="AW225" s="14" t="s">
        <v>32</v>
      </c>
      <c r="AX225" s="14" t="s">
        <v>77</v>
      </c>
      <c r="AY225" s="227" t="s">
        <v>215</v>
      </c>
    </row>
    <row r="226" spans="2:51" s="14" customFormat="1" ht="11.25">
      <c r="B226" s="217"/>
      <c r="C226" s="218"/>
      <c r="D226" s="208" t="s">
        <v>224</v>
      </c>
      <c r="E226" s="219" t="s">
        <v>1</v>
      </c>
      <c r="F226" s="220" t="s">
        <v>1850</v>
      </c>
      <c r="G226" s="218"/>
      <c r="H226" s="221">
        <v>70.116</v>
      </c>
      <c r="I226" s="222"/>
      <c r="J226" s="218"/>
      <c r="K226" s="218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224</v>
      </c>
      <c r="AU226" s="227" t="s">
        <v>86</v>
      </c>
      <c r="AV226" s="14" t="s">
        <v>86</v>
      </c>
      <c r="AW226" s="14" t="s">
        <v>32</v>
      </c>
      <c r="AX226" s="14" t="s">
        <v>77</v>
      </c>
      <c r="AY226" s="227" t="s">
        <v>215</v>
      </c>
    </row>
    <row r="227" spans="2:51" s="15" customFormat="1" ht="11.25">
      <c r="B227" s="228"/>
      <c r="C227" s="229"/>
      <c r="D227" s="208" t="s">
        <v>224</v>
      </c>
      <c r="E227" s="230" t="s">
        <v>1</v>
      </c>
      <c r="F227" s="231" t="s">
        <v>227</v>
      </c>
      <c r="G227" s="229"/>
      <c r="H227" s="232">
        <v>517.632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224</v>
      </c>
      <c r="AU227" s="238" t="s">
        <v>86</v>
      </c>
      <c r="AV227" s="15" t="s">
        <v>222</v>
      </c>
      <c r="AW227" s="15" t="s">
        <v>32</v>
      </c>
      <c r="AX227" s="15" t="s">
        <v>84</v>
      </c>
      <c r="AY227" s="238" t="s">
        <v>215</v>
      </c>
    </row>
    <row r="228" spans="1:65" s="2" customFormat="1" ht="24.2" customHeight="1">
      <c r="A228" s="35"/>
      <c r="B228" s="36"/>
      <c r="C228" s="193" t="s">
        <v>362</v>
      </c>
      <c r="D228" s="193" t="s">
        <v>217</v>
      </c>
      <c r="E228" s="194" t="s">
        <v>1851</v>
      </c>
      <c r="F228" s="195" t="s">
        <v>1852</v>
      </c>
      <c r="G228" s="196" t="s">
        <v>230</v>
      </c>
      <c r="H228" s="197">
        <v>517.632</v>
      </c>
      <c r="I228" s="198"/>
      <c r="J228" s="199">
        <f>ROUND(I228*H228,2)</f>
        <v>0</v>
      </c>
      <c r="K228" s="195" t="s">
        <v>231</v>
      </c>
      <c r="L228" s="40"/>
      <c r="M228" s="200" t="s">
        <v>1</v>
      </c>
      <c r="N228" s="201" t="s">
        <v>42</v>
      </c>
      <c r="O228" s="72"/>
      <c r="P228" s="202">
        <f>O228*H228</f>
        <v>0</v>
      </c>
      <c r="Q228" s="202">
        <v>0</v>
      </c>
      <c r="R228" s="202">
        <f>Q228*H228</f>
        <v>0</v>
      </c>
      <c r="S228" s="202">
        <v>0</v>
      </c>
      <c r="T228" s="20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4" t="s">
        <v>222</v>
      </c>
      <c r="AT228" s="204" t="s">
        <v>217</v>
      </c>
      <c r="AU228" s="204" t="s">
        <v>86</v>
      </c>
      <c r="AY228" s="18" t="s">
        <v>215</v>
      </c>
      <c r="BE228" s="205">
        <f>IF(N228="základní",J228,0)</f>
        <v>0</v>
      </c>
      <c r="BF228" s="205">
        <f>IF(N228="snížená",J228,0)</f>
        <v>0</v>
      </c>
      <c r="BG228" s="205">
        <f>IF(N228="zákl. přenesená",J228,0)</f>
        <v>0</v>
      </c>
      <c r="BH228" s="205">
        <f>IF(N228="sníž. přenesená",J228,0)</f>
        <v>0</v>
      </c>
      <c r="BI228" s="205">
        <f>IF(N228="nulová",J228,0)</f>
        <v>0</v>
      </c>
      <c r="BJ228" s="18" t="s">
        <v>84</v>
      </c>
      <c r="BK228" s="205">
        <f>ROUND(I228*H228,2)</f>
        <v>0</v>
      </c>
      <c r="BL228" s="18" t="s">
        <v>222</v>
      </c>
      <c r="BM228" s="204" t="s">
        <v>471</v>
      </c>
    </row>
    <row r="229" spans="1:65" s="2" customFormat="1" ht="21.75" customHeight="1">
      <c r="A229" s="35"/>
      <c r="B229" s="36"/>
      <c r="C229" s="193" t="s">
        <v>372</v>
      </c>
      <c r="D229" s="193" t="s">
        <v>217</v>
      </c>
      <c r="E229" s="194" t="s">
        <v>1607</v>
      </c>
      <c r="F229" s="195" t="s">
        <v>1608</v>
      </c>
      <c r="G229" s="196" t="s">
        <v>230</v>
      </c>
      <c r="H229" s="197">
        <v>22.2</v>
      </c>
      <c r="I229" s="198"/>
      <c r="J229" s="199">
        <f>ROUND(I229*H229,2)</f>
        <v>0</v>
      </c>
      <c r="K229" s="195" t="s">
        <v>231</v>
      </c>
      <c r="L229" s="40"/>
      <c r="M229" s="200" t="s">
        <v>1</v>
      </c>
      <c r="N229" s="201" t="s">
        <v>42</v>
      </c>
      <c r="O229" s="72"/>
      <c r="P229" s="202">
        <f>O229*H229</f>
        <v>0</v>
      </c>
      <c r="Q229" s="202">
        <v>0.00085</v>
      </c>
      <c r="R229" s="202">
        <f>Q229*H229</f>
        <v>0.018869999999999998</v>
      </c>
      <c r="S229" s="202">
        <v>0</v>
      </c>
      <c r="T229" s="20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4" t="s">
        <v>222</v>
      </c>
      <c r="AT229" s="204" t="s">
        <v>217</v>
      </c>
      <c r="AU229" s="204" t="s">
        <v>86</v>
      </c>
      <c r="AY229" s="18" t="s">
        <v>215</v>
      </c>
      <c r="BE229" s="205">
        <f>IF(N229="základní",J229,0)</f>
        <v>0</v>
      </c>
      <c r="BF229" s="205">
        <f>IF(N229="snížená",J229,0)</f>
        <v>0</v>
      </c>
      <c r="BG229" s="205">
        <f>IF(N229="zákl. přenesená",J229,0)</f>
        <v>0</v>
      </c>
      <c r="BH229" s="205">
        <f>IF(N229="sníž. přenesená",J229,0)</f>
        <v>0</v>
      </c>
      <c r="BI229" s="205">
        <f>IF(N229="nulová",J229,0)</f>
        <v>0</v>
      </c>
      <c r="BJ229" s="18" t="s">
        <v>84</v>
      </c>
      <c r="BK229" s="205">
        <f>ROUND(I229*H229,2)</f>
        <v>0</v>
      </c>
      <c r="BL229" s="18" t="s">
        <v>222</v>
      </c>
      <c r="BM229" s="204" t="s">
        <v>475</v>
      </c>
    </row>
    <row r="230" spans="2:51" s="14" customFormat="1" ht="11.25">
      <c r="B230" s="217"/>
      <c r="C230" s="218"/>
      <c r="D230" s="208" t="s">
        <v>224</v>
      </c>
      <c r="E230" s="219" t="s">
        <v>1</v>
      </c>
      <c r="F230" s="220" t="s">
        <v>1853</v>
      </c>
      <c r="G230" s="218"/>
      <c r="H230" s="221">
        <v>22.2</v>
      </c>
      <c r="I230" s="222"/>
      <c r="J230" s="218"/>
      <c r="K230" s="218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224</v>
      </c>
      <c r="AU230" s="227" t="s">
        <v>86</v>
      </c>
      <c r="AV230" s="14" t="s">
        <v>86</v>
      </c>
      <c r="AW230" s="14" t="s">
        <v>32</v>
      </c>
      <c r="AX230" s="14" t="s">
        <v>84</v>
      </c>
      <c r="AY230" s="227" t="s">
        <v>215</v>
      </c>
    </row>
    <row r="231" spans="1:65" s="2" customFormat="1" ht="24.2" customHeight="1">
      <c r="A231" s="35"/>
      <c r="B231" s="36"/>
      <c r="C231" s="193" t="s">
        <v>378</v>
      </c>
      <c r="D231" s="193" t="s">
        <v>217</v>
      </c>
      <c r="E231" s="194" t="s">
        <v>1636</v>
      </c>
      <c r="F231" s="195" t="s">
        <v>1637</v>
      </c>
      <c r="G231" s="196" t="s">
        <v>230</v>
      </c>
      <c r="H231" s="197">
        <v>22.2</v>
      </c>
      <c r="I231" s="198"/>
      <c r="J231" s="199">
        <f>ROUND(I231*H231,2)</f>
        <v>0</v>
      </c>
      <c r="K231" s="195" t="s">
        <v>231</v>
      </c>
      <c r="L231" s="40"/>
      <c r="M231" s="200" t="s">
        <v>1</v>
      </c>
      <c r="N231" s="201" t="s">
        <v>42</v>
      </c>
      <c r="O231" s="72"/>
      <c r="P231" s="202">
        <f>O231*H231</f>
        <v>0</v>
      </c>
      <c r="Q231" s="202">
        <v>0</v>
      </c>
      <c r="R231" s="202">
        <f>Q231*H231</f>
        <v>0</v>
      </c>
      <c r="S231" s="202">
        <v>0</v>
      </c>
      <c r="T231" s="20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4" t="s">
        <v>222</v>
      </c>
      <c r="AT231" s="204" t="s">
        <v>217</v>
      </c>
      <c r="AU231" s="204" t="s">
        <v>86</v>
      </c>
      <c r="AY231" s="18" t="s">
        <v>215</v>
      </c>
      <c r="BE231" s="205">
        <f>IF(N231="základní",J231,0)</f>
        <v>0</v>
      </c>
      <c r="BF231" s="205">
        <f>IF(N231="snížená",J231,0)</f>
        <v>0</v>
      </c>
      <c r="BG231" s="205">
        <f>IF(N231="zákl. přenesená",J231,0)</f>
        <v>0</v>
      </c>
      <c r="BH231" s="205">
        <f>IF(N231="sníž. přenesená",J231,0)</f>
        <v>0</v>
      </c>
      <c r="BI231" s="205">
        <f>IF(N231="nulová",J231,0)</f>
        <v>0</v>
      </c>
      <c r="BJ231" s="18" t="s">
        <v>84</v>
      </c>
      <c r="BK231" s="205">
        <f>ROUND(I231*H231,2)</f>
        <v>0</v>
      </c>
      <c r="BL231" s="18" t="s">
        <v>222</v>
      </c>
      <c r="BM231" s="204" t="s">
        <v>480</v>
      </c>
    </row>
    <row r="232" spans="1:65" s="2" customFormat="1" ht="24.2" customHeight="1">
      <c r="A232" s="35"/>
      <c r="B232" s="36"/>
      <c r="C232" s="193" t="s">
        <v>384</v>
      </c>
      <c r="D232" s="193" t="s">
        <v>217</v>
      </c>
      <c r="E232" s="194" t="s">
        <v>1854</v>
      </c>
      <c r="F232" s="195" t="s">
        <v>1855</v>
      </c>
      <c r="G232" s="196" t="s">
        <v>365</v>
      </c>
      <c r="H232" s="197">
        <v>81.317</v>
      </c>
      <c r="I232" s="198"/>
      <c r="J232" s="199">
        <f>ROUND(I232*H232,2)</f>
        <v>0</v>
      </c>
      <c r="K232" s="195" t="s">
        <v>231</v>
      </c>
      <c r="L232" s="40"/>
      <c r="M232" s="200" t="s">
        <v>1</v>
      </c>
      <c r="N232" s="201" t="s">
        <v>42</v>
      </c>
      <c r="O232" s="72"/>
      <c r="P232" s="202">
        <f>O232*H232</f>
        <v>0</v>
      </c>
      <c r="Q232" s="202">
        <v>0.00573</v>
      </c>
      <c r="R232" s="202">
        <f>Q232*H232</f>
        <v>0.4659464099999999</v>
      </c>
      <c r="S232" s="202">
        <v>0</v>
      </c>
      <c r="T232" s="20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4" t="s">
        <v>222</v>
      </c>
      <c r="AT232" s="204" t="s">
        <v>217</v>
      </c>
      <c r="AU232" s="204" t="s">
        <v>86</v>
      </c>
      <c r="AY232" s="18" t="s">
        <v>215</v>
      </c>
      <c r="BE232" s="205">
        <f>IF(N232="základní",J232,0)</f>
        <v>0</v>
      </c>
      <c r="BF232" s="205">
        <f>IF(N232="snížená",J232,0)</f>
        <v>0</v>
      </c>
      <c r="BG232" s="205">
        <f>IF(N232="zákl. přenesená",J232,0)</f>
        <v>0</v>
      </c>
      <c r="BH232" s="205">
        <f>IF(N232="sníž. přenesená",J232,0)</f>
        <v>0</v>
      </c>
      <c r="BI232" s="205">
        <f>IF(N232="nulová",J232,0)</f>
        <v>0</v>
      </c>
      <c r="BJ232" s="18" t="s">
        <v>84</v>
      </c>
      <c r="BK232" s="205">
        <f>ROUND(I232*H232,2)</f>
        <v>0</v>
      </c>
      <c r="BL232" s="18" t="s">
        <v>222</v>
      </c>
      <c r="BM232" s="204" t="s">
        <v>1856</v>
      </c>
    </row>
    <row r="233" spans="2:51" s="14" customFormat="1" ht="11.25">
      <c r="B233" s="217"/>
      <c r="C233" s="218"/>
      <c r="D233" s="208" t="s">
        <v>224</v>
      </c>
      <c r="E233" s="219" t="s">
        <v>1</v>
      </c>
      <c r="F233" s="220" t="s">
        <v>1857</v>
      </c>
      <c r="G233" s="218"/>
      <c r="H233" s="221">
        <v>110.779</v>
      </c>
      <c r="I233" s="222"/>
      <c r="J233" s="218"/>
      <c r="K233" s="218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224</v>
      </c>
      <c r="AU233" s="227" t="s">
        <v>86</v>
      </c>
      <c r="AV233" s="14" t="s">
        <v>86</v>
      </c>
      <c r="AW233" s="14" t="s">
        <v>32</v>
      </c>
      <c r="AX233" s="14" t="s">
        <v>77</v>
      </c>
      <c r="AY233" s="227" t="s">
        <v>215</v>
      </c>
    </row>
    <row r="234" spans="2:51" s="13" customFormat="1" ht="11.25">
      <c r="B234" s="206"/>
      <c r="C234" s="207"/>
      <c r="D234" s="208" t="s">
        <v>224</v>
      </c>
      <c r="E234" s="209" t="s">
        <v>1</v>
      </c>
      <c r="F234" s="210" t="s">
        <v>1858</v>
      </c>
      <c r="G234" s="207"/>
      <c r="H234" s="209" t="s">
        <v>1</v>
      </c>
      <c r="I234" s="211"/>
      <c r="J234" s="207"/>
      <c r="K234" s="207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224</v>
      </c>
      <c r="AU234" s="216" t="s">
        <v>86</v>
      </c>
      <c r="AV234" s="13" t="s">
        <v>84</v>
      </c>
      <c r="AW234" s="13" t="s">
        <v>32</v>
      </c>
      <c r="AX234" s="13" t="s">
        <v>77</v>
      </c>
      <c r="AY234" s="216" t="s">
        <v>215</v>
      </c>
    </row>
    <row r="235" spans="2:51" s="14" customFormat="1" ht="11.25">
      <c r="B235" s="217"/>
      <c r="C235" s="218"/>
      <c r="D235" s="208" t="s">
        <v>224</v>
      </c>
      <c r="E235" s="219" t="s">
        <v>1</v>
      </c>
      <c r="F235" s="220" t="s">
        <v>1859</v>
      </c>
      <c r="G235" s="218"/>
      <c r="H235" s="221">
        <v>-5.645</v>
      </c>
      <c r="I235" s="222"/>
      <c r="J235" s="218"/>
      <c r="K235" s="218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224</v>
      </c>
      <c r="AU235" s="227" t="s">
        <v>86</v>
      </c>
      <c r="AV235" s="14" t="s">
        <v>86</v>
      </c>
      <c r="AW235" s="14" t="s">
        <v>32</v>
      </c>
      <c r="AX235" s="14" t="s">
        <v>77</v>
      </c>
      <c r="AY235" s="227" t="s">
        <v>215</v>
      </c>
    </row>
    <row r="236" spans="2:51" s="14" customFormat="1" ht="11.25">
      <c r="B236" s="217"/>
      <c r="C236" s="218"/>
      <c r="D236" s="208" t="s">
        <v>224</v>
      </c>
      <c r="E236" s="219" t="s">
        <v>1</v>
      </c>
      <c r="F236" s="220" t="s">
        <v>1860</v>
      </c>
      <c r="G236" s="218"/>
      <c r="H236" s="221">
        <v>-0.882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224</v>
      </c>
      <c r="AU236" s="227" t="s">
        <v>86</v>
      </c>
      <c r="AV236" s="14" t="s">
        <v>86</v>
      </c>
      <c r="AW236" s="14" t="s">
        <v>32</v>
      </c>
      <c r="AX236" s="14" t="s">
        <v>77</v>
      </c>
      <c r="AY236" s="227" t="s">
        <v>215</v>
      </c>
    </row>
    <row r="237" spans="2:51" s="16" customFormat="1" ht="11.25">
      <c r="B237" s="239"/>
      <c r="C237" s="240"/>
      <c r="D237" s="208" t="s">
        <v>224</v>
      </c>
      <c r="E237" s="241" t="s">
        <v>1779</v>
      </c>
      <c r="F237" s="242" t="s">
        <v>302</v>
      </c>
      <c r="G237" s="240"/>
      <c r="H237" s="243">
        <v>104.252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AT237" s="249" t="s">
        <v>224</v>
      </c>
      <c r="AU237" s="249" t="s">
        <v>86</v>
      </c>
      <c r="AV237" s="16" t="s">
        <v>95</v>
      </c>
      <c r="AW237" s="16" t="s">
        <v>32</v>
      </c>
      <c r="AX237" s="16" t="s">
        <v>77</v>
      </c>
      <c r="AY237" s="249" t="s">
        <v>215</v>
      </c>
    </row>
    <row r="238" spans="2:51" s="15" customFormat="1" ht="11.25">
      <c r="B238" s="228"/>
      <c r="C238" s="229"/>
      <c r="D238" s="208" t="s">
        <v>224</v>
      </c>
      <c r="E238" s="230" t="s">
        <v>1777</v>
      </c>
      <c r="F238" s="231" t="s">
        <v>227</v>
      </c>
      <c r="G238" s="229"/>
      <c r="H238" s="232">
        <v>104.252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224</v>
      </c>
      <c r="AU238" s="238" t="s">
        <v>86</v>
      </c>
      <c r="AV238" s="15" t="s">
        <v>222</v>
      </c>
      <c r="AW238" s="15" t="s">
        <v>32</v>
      </c>
      <c r="AX238" s="15" t="s">
        <v>77</v>
      </c>
      <c r="AY238" s="238" t="s">
        <v>215</v>
      </c>
    </row>
    <row r="239" spans="2:51" s="14" customFormat="1" ht="11.25">
      <c r="B239" s="217"/>
      <c r="C239" s="218"/>
      <c r="D239" s="208" t="s">
        <v>224</v>
      </c>
      <c r="E239" s="219" t="s">
        <v>1</v>
      </c>
      <c r="F239" s="220" t="s">
        <v>1861</v>
      </c>
      <c r="G239" s="218"/>
      <c r="H239" s="221">
        <v>81.317</v>
      </c>
      <c r="I239" s="222"/>
      <c r="J239" s="218"/>
      <c r="K239" s="218"/>
      <c r="L239" s="223"/>
      <c r="M239" s="224"/>
      <c r="N239" s="225"/>
      <c r="O239" s="225"/>
      <c r="P239" s="225"/>
      <c r="Q239" s="225"/>
      <c r="R239" s="225"/>
      <c r="S239" s="225"/>
      <c r="T239" s="226"/>
      <c r="AT239" s="227" t="s">
        <v>224</v>
      </c>
      <c r="AU239" s="227" t="s">
        <v>86</v>
      </c>
      <c r="AV239" s="14" t="s">
        <v>86</v>
      </c>
      <c r="AW239" s="14" t="s">
        <v>32</v>
      </c>
      <c r="AX239" s="14" t="s">
        <v>84</v>
      </c>
      <c r="AY239" s="227" t="s">
        <v>215</v>
      </c>
    </row>
    <row r="240" spans="1:65" s="2" customFormat="1" ht="24.2" customHeight="1">
      <c r="A240" s="35"/>
      <c r="B240" s="36"/>
      <c r="C240" s="193" t="s">
        <v>390</v>
      </c>
      <c r="D240" s="193" t="s">
        <v>217</v>
      </c>
      <c r="E240" s="194" t="s">
        <v>1862</v>
      </c>
      <c r="F240" s="195" t="s">
        <v>1863</v>
      </c>
      <c r="G240" s="196" t="s">
        <v>365</v>
      </c>
      <c r="H240" s="197">
        <v>22.935</v>
      </c>
      <c r="I240" s="198"/>
      <c r="J240" s="199">
        <f>ROUND(I240*H240,2)</f>
        <v>0</v>
      </c>
      <c r="K240" s="195" t="s">
        <v>231</v>
      </c>
      <c r="L240" s="40"/>
      <c r="M240" s="200" t="s">
        <v>1</v>
      </c>
      <c r="N240" s="201" t="s">
        <v>42</v>
      </c>
      <c r="O240" s="72"/>
      <c r="P240" s="202">
        <f>O240*H240</f>
        <v>0</v>
      </c>
      <c r="Q240" s="202">
        <v>4E-05</v>
      </c>
      <c r="R240" s="202">
        <f>Q240*H240</f>
        <v>0.0009174000000000001</v>
      </c>
      <c r="S240" s="202">
        <v>0</v>
      </c>
      <c r="T240" s="203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4" t="s">
        <v>222</v>
      </c>
      <c r="AT240" s="204" t="s">
        <v>217</v>
      </c>
      <c r="AU240" s="204" t="s">
        <v>86</v>
      </c>
      <c r="AY240" s="18" t="s">
        <v>215</v>
      </c>
      <c r="BE240" s="205">
        <f>IF(N240="základní",J240,0)</f>
        <v>0</v>
      </c>
      <c r="BF240" s="205">
        <f>IF(N240="snížená",J240,0)</f>
        <v>0</v>
      </c>
      <c r="BG240" s="205">
        <f>IF(N240="zákl. přenesená",J240,0)</f>
        <v>0</v>
      </c>
      <c r="BH240" s="205">
        <f>IF(N240="sníž. přenesená",J240,0)</f>
        <v>0</v>
      </c>
      <c r="BI240" s="205">
        <f>IF(N240="nulová",J240,0)</f>
        <v>0</v>
      </c>
      <c r="BJ240" s="18" t="s">
        <v>84</v>
      </c>
      <c r="BK240" s="205">
        <f>ROUND(I240*H240,2)</f>
        <v>0</v>
      </c>
      <c r="BL240" s="18" t="s">
        <v>222</v>
      </c>
      <c r="BM240" s="204" t="s">
        <v>1864</v>
      </c>
    </row>
    <row r="241" spans="2:51" s="14" customFormat="1" ht="11.25">
      <c r="B241" s="217"/>
      <c r="C241" s="218"/>
      <c r="D241" s="208" t="s">
        <v>224</v>
      </c>
      <c r="E241" s="219" t="s">
        <v>1</v>
      </c>
      <c r="F241" s="220" t="s">
        <v>1865</v>
      </c>
      <c r="G241" s="218"/>
      <c r="H241" s="221">
        <v>22.935</v>
      </c>
      <c r="I241" s="222"/>
      <c r="J241" s="218"/>
      <c r="K241" s="218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224</v>
      </c>
      <c r="AU241" s="227" t="s">
        <v>86</v>
      </c>
      <c r="AV241" s="14" t="s">
        <v>86</v>
      </c>
      <c r="AW241" s="14" t="s">
        <v>32</v>
      </c>
      <c r="AX241" s="14" t="s">
        <v>84</v>
      </c>
      <c r="AY241" s="227" t="s">
        <v>215</v>
      </c>
    </row>
    <row r="242" spans="1:65" s="2" customFormat="1" ht="21.75" customHeight="1">
      <c r="A242" s="35"/>
      <c r="B242" s="36"/>
      <c r="C242" s="193" t="s">
        <v>429</v>
      </c>
      <c r="D242" s="193" t="s">
        <v>217</v>
      </c>
      <c r="E242" s="194" t="s">
        <v>1866</v>
      </c>
      <c r="F242" s="195" t="s">
        <v>1867</v>
      </c>
      <c r="G242" s="196" t="s">
        <v>230</v>
      </c>
      <c r="H242" s="197">
        <v>113.568</v>
      </c>
      <c r="I242" s="198"/>
      <c r="J242" s="199">
        <f>ROUND(I242*H242,2)</f>
        <v>0</v>
      </c>
      <c r="K242" s="195" t="s">
        <v>231</v>
      </c>
      <c r="L242" s="40"/>
      <c r="M242" s="200" t="s">
        <v>1</v>
      </c>
      <c r="N242" s="201" t="s">
        <v>42</v>
      </c>
      <c r="O242" s="72"/>
      <c r="P242" s="202">
        <f>O242*H242</f>
        <v>0</v>
      </c>
      <c r="Q242" s="202">
        <v>0.01169</v>
      </c>
      <c r="R242" s="202">
        <f>Q242*H242</f>
        <v>1.32760992</v>
      </c>
      <c r="S242" s="202">
        <v>0</v>
      </c>
      <c r="T242" s="20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4" t="s">
        <v>222</v>
      </c>
      <c r="AT242" s="204" t="s">
        <v>217</v>
      </c>
      <c r="AU242" s="204" t="s">
        <v>86</v>
      </c>
      <c r="AY242" s="18" t="s">
        <v>215</v>
      </c>
      <c r="BE242" s="205">
        <f>IF(N242="základní",J242,0)</f>
        <v>0</v>
      </c>
      <c r="BF242" s="205">
        <f>IF(N242="snížená",J242,0)</f>
        <v>0</v>
      </c>
      <c r="BG242" s="205">
        <f>IF(N242="zákl. přenesená",J242,0)</f>
        <v>0</v>
      </c>
      <c r="BH242" s="205">
        <f>IF(N242="sníž. přenesená",J242,0)</f>
        <v>0</v>
      </c>
      <c r="BI242" s="205">
        <f>IF(N242="nulová",J242,0)</f>
        <v>0</v>
      </c>
      <c r="BJ242" s="18" t="s">
        <v>84</v>
      </c>
      <c r="BK242" s="205">
        <f>ROUND(I242*H242,2)</f>
        <v>0</v>
      </c>
      <c r="BL242" s="18" t="s">
        <v>222</v>
      </c>
      <c r="BM242" s="204" t="s">
        <v>1868</v>
      </c>
    </row>
    <row r="243" spans="2:51" s="14" customFormat="1" ht="11.25">
      <c r="B243" s="217"/>
      <c r="C243" s="218"/>
      <c r="D243" s="208" t="s">
        <v>224</v>
      </c>
      <c r="E243" s="219" t="s">
        <v>1</v>
      </c>
      <c r="F243" s="220" t="s">
        <v>1869</v>
      </c>
      <c r="G243" s="218"/>
      <c r="H243" s="221">
        <v>113.568</v>
      </c>
      <c r="I243" s="222"/>
      <c r="J243" s="218"/>
      <c r="K243" s="218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224</v>
      </c>
      <c r="AU243" s="227" t="s">
        <v>86</v>
      </c>
      <c r="AV243" s="14" t="s">
        <v>86</v>
      </c>
      <c r="AW243" s="14" t="s">
        <v>32</v>
      </c>
      <c r="AX243" s="14" t="s">
        <v>84</v>
      </c>
      <c r="AY243" s="227" t="s">
        <v>215</v>
      </c>
    </row>
    <row r="244" spans="1:65" s="2" customFormat="1" ht="16.5" customHeight="1">
      <c r="A244" s="35"/>
      <c r="B244" s="36"/>
      <c r="C244" s="193" t="s">
        <v>434</v>
      </c>
      <c r="D244" s="193" t="s">
        <v>217</v>
      </c>
      <c r="E244" s="194" t="s">
        <v>1870</v>
      </c>
      <c r="F244" s="195" t="s">
        <v>1871</v>
      </c>
      <c r="G244" s="196" t="s">
        <v>230</v>
      </c>
      <c r="H244" s="197">
        <v>113.568</v>
      </c>
      <c r="I244" s="198"/>
      <c r="J244" s="199">
        <f>ROUND(I244*H244,2)</f>
        <v>0</v>
      </c>
      <c r="K244" s="195" t="s">
        <v>231</v>
      </c>
      <c r="L244" s="40"/>
      <c r="M244" s="200" t="s">
        <v>1</v>
      </c>
      <c r="N244" s="201" t="s">
        <v>42</v>
      </c>
      <c r="O244" s="72"/>
      <c r="P244" s="202">
        <f>O244*H244</f>
        <v>0</v>
      </c>
      <c r="Q244" s="202">
        <v>0</v>
      </c>
      <c r="R244" s="202">
        <f>Q244*H244</f>
        <v>0</v>
      </c>
      <c r="S244" s="202">
        <v>0</v>
      </c>
      <c r="T244" s="203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4" t="s">
        <v>222</v>
      </c>
      <c r="AT244" s="204" t="s">
        <v>217</v>
      </c>
      <c r="AU244" s="204" t="s">
        <v>86</v>
      </c>
      <c r="AY244" s="18" t="s">
        <v>215</v>
      </c>
      <c r="BE244" s="205">
        <f>IF(N244="základní",J244,0)</f>
        <v>0</v>
      </c>
      <c r="BF244" s="205">
        <f>IF(N244="snížená",J244,0)</f>
        <v>0</v>
      </c>
      <c r="BG244" s="205">
        <f>IF(N244="zákl. přenesená",J244,0)</f>
        <v>0</v>
      </c>
      <c r="BH244" s="205">
        <f>IF(N244="sníž. přenesená",J244,0)</f>
        <v>0</v>
      </c>
      <c r="BI244" s="205">
        <f>IF(N244="nulová",J244,0)</f>
        <v>0</v>
      </c>
      <c r="BJ244" s="18" t="s">
        <v>84</v>
      </c>
      <c r="BK244" s="205">
        <f>ROUND(I244*H244,2)</f>
        <v>0</v>
      </c>
      <c r="BL244" s="18" t="s">
        <v>222</v>
      </c>
      <c r="BM244" s="204" t="s">
        <v>1872</v>
      </c>
    </row>
    <row r="245" spans="1:65" s="2" customFormat="1" ht="24.2" customHeight="1">
      <c r="A245" s="35"/>
      <c r="B245" s="36"/>
      <c r="C245" s="193" t="s">
        <v>439</v>
      </c>
      <c r="D245" s="193" t="s">
        <v>217</v>
      </c>
      <c r="E245" s="194" t="s">
        <v>1873</v>
      </c>
      <c r="F245" s="195" t="s">
        <v>1874</v>
      </c>
      <c r="G245" s="196" t="s">
        <v>1875</v>
      </c>
      <c r="H245" s="197">
        <v>6772</v>
      </c>
      <c r="I245" s="198"/>
      <c r="J245" s="199">
        <f>ROUND(I245*H245,2)</f>
        <v>0</v>
      </c>
      <c r="K245" s="195" t="s">
        <v>221</v>
      </c>
      <c r="L245" s="40"/>
      <c r="M245" s="200" t="s">
        <v>1</v>
      </c>
      <c r="N245" s="201" t="s">
        <v>42</v>
      </c>
      <c r="O245" s="72"/>
      <c r="P245" s="202">
        <f>O245*H245</f>
        <v>0</v>
      </c>
      <c r="Q245" s="202">
        <v>0.00026</v>
      </c>
      <c r="R245" s="202">
        <f>Q245*H245</f>
        <v>1.7607199999999998</v>
      </c>
      <c r="S245" s="202">
        <v>0</v>
      </c>
      <c r="T245" s="203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4" t="s">
        <v>222</v>
      </c>
      <c r="AT245" s="204" t="s">
        <v>217</v>
      </c>
      <c r="AU245" s="204" t="s">
        <v>86</v>
      </c>
      <c r="AY245" s="18" t="s">
        <v>215</v>
      </c>
      <c r="BE245" s="205">
        <f>IF(N245="základní",J245,0)</f>
        <v>0</v>
      </c>
      <c r="BF245" s="205">
        <f>IF(N245="snížená",J245,0)</f>
        <v>0</v>
      </c>
      <c r="BG245" s="205">
        <f>IF(N245="zákl. přenesená",J245,0)</f>
        <v>0</v>
      </c>
      <c r="BH245" s="205">
        <f>IF(N245="sníž. přenesená",J245,0)</f>
        <v>0</v>
      </c>
      <c r="BI245" s="205">
        <f>IF(N245="nulová",J245,0)</f>
        <v>0</v>
      </c>
      <c r="BJ245" s="18" t="s">
        <v>84</v>
      </c>
      <c r="BK245" s="205">
        <f>ROUND(I245*H245,2)</f>
        <v>0</v>
      </c>
      <c r="BL245" s="18" t="s">
        <v>222</v>
      </c>
      <c r="BM245" s="204" t="s">
        <v>1876</v>
      </c>
    </row>
    <row r="246" spans="2:51" s="14" customFormat="1" ht="11.25">
      <c r="B246" s="217"/>
      <c r="C246" s="218"/>
      <c r="D246" s="208" t="s">
        <v>224</v>
      </c>
      <c r="E246" s="219" t="s">
        <v>1</v>
      </c>
      <c r="F246" s="220" t="s">
        <v>1877</v>
      </c>
      <c r="G246" s="218"/>
      <c r="H246" s="221">
        <v>6772</v>
      </c>
      <c r="I246" s="222"/>
      <c r="J246" s="218"/>
      <c r="K246" s="218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224</v>
      </c>
      <c r="AU246" s="227" t="s">
        <v>86</v>
      </c>
      <c r="AV246" s="14" t="s">
        <v>86</v>
      </c>
      <c r="AW246" s="14" t="s">
        <v>32</v>
      </c>
      <c r="AX246" s="14" t="s">
        <v>84</v>
      </c>
      <c r="AY246" s="227" t="s">
        <v>215</v>
      </c>
    </row>
    <row r="247" spans="1:65" s="2" customFormat="1" ht="24.2" customHeight="1">
      <c r="A247" s="35"/>
      <c r="B247" s="36"/>
      <c r="C247" s="193" t="s">
        <v>468</v>
      </c>
      <c r="D247" s="193" t="s">
        <v>217</v>
      </c>
      <c r="E247" s="194" t="s">
        <v>1878</v>
      </c>
      <c r="F247" s="195" t="s">
        <v>1879</v>
      </c>
      <c r="G247" s="196" t="s">
        <v>1875</v>
      </c>
      <c r="H247" s="197">
        <v>6772</v>
      </c>
      <c r="I247" s="198"/>
      <c r="J247" s="199">
        <f>ROUND(I247*H247,2)</f>
        <v>0</v>
      </c>
      <c r="K247" s="195" t="s">
        <v>231</v>
      </c>
      <c r="L247" s="40"/>
      <c r="M247" s="200" t="s">
        <v>1</v>
      </c>
      <c r="N247" s="201" t="s">
        <v>42</v>
      </c>
      <c r="O247" s="72"/>
      <c r="P247" s="202">
        <f>O247*H247</f>
        <v>0</v>
      </c>
      <c r="Q247" s="202">
        <v>0</v>
      </c>
      <c r="R247" s="202">
        <f>Q247*H247</f>
        <v>0</v>
      </c>
      <c r="S247" s="202">
        <v>0</v>
      </c>
      <c r="T247" s="20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4" t="s">
        <v>222</v>
      </c>
      <c r="AT247" s="204" t="s">
        <v>217</v>
      </c>
      <c r="AU247" s="204" t="s">
        <v>86</v>
      </c>
      <c r="AY247" s="18" t="s">
        <v>215</v>
      </c>
      <c r="BE247" s="205">
        <f>IF(N247="základní",J247,0)</f>
        <v>0</v>
      </c>
      <c r="BF247" s="205">
        <f>IF(N247="snížená",J247,0)</f>
        <v>0</v>
      </c>
      <c r="BG247" s="205">
        <f>IF(N247="zákl. přenesená",J247,0)</f>
        <v>0</v>
      </c>
      <c r="BH247" s="205">
        <f>IF(N247="sníž. přenesená",J247,0)</f>
        <v>0</v>
      </c>
      <c r="BI247" s="205">
        <f>IF(N247="nulová",J247,0)</f>
        <v>0</v>
      </c>
      <c r="BJ247" s="18" t="s">
        <v>84</v>
      </c>
      <c r="BK247" s="205">
        <f>ROUND(I247*H247,2)</f>
        <v>0</v>
      </c>
      <c r="BL247" s="18" t="s">
        <v>222</v>
      </c>
      <c r="BM247" s="204" t="s">
        <v>1880</v>
      </c>
    </row>
    <row r="248" spans="1:65" s="2" customFormat="1" ht="24.2" customHeight="1">
      <c r="A248" s="35"/>
      <c r="B248" s="36"/>
      <c r="C248" s="193" t="s">
        <v>472</v>
      </c>
      <c r="D248" s="193" t="s">
        <v>217</v>
      </c>
      <c r="E248" s="194" t="s">
        <v>1881</v>
      </c>
      <c r="F248" s="195" t="s">
        <v>1882</v>
      </c>
      <c r="G248" s="196" t="s">
        <v>365</v>
      </c>
      <c r="H248" s="197">
        <v>2.271</v>
      </c>
      <c r="I248" s="198"/>
      <c r="J248" s="199">
        <f>ROUND(I248*H248,2)</f>
        <v>0</v>
      </c>
      <c r="K248" s="195" t="s">
        <v>221</v>
      </c>
      <c r="L248" s="40"/>
      <c r="M248" s="200" t="s">
        <v>1</v>
      </c>
      <c r="N248" s="201" t="s">
        <v>42</v>
      </c>
      <c r="O248" s="72"/>
      <c r="P248" s="202">
        <f>O248*H248</f>
        <v>0</v>
      </c>
      <c r="Q248" s="202">
        <v>2.27868</v>
      </c>
      <c r="R248" s="202">
        <f>Q248*H248</f>
        <v>5.17488228</v>
      </c>
      <c r="S248" s="202">
        <v>0</v>
      </c>
      <c r="T248" s="20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4" t="s">
        <v>222</v>
      </c>
      <c r="AT248" s="204" t="s">
        <v>217</v>
      </c>
      <c r="AU248" s="204" t="s">
        <v>86</v>
      </c>
      <c r="AY248" s="18" t="s">
        <v>215</v>
      </c>
      <c r="BE248" s="205">
        <f>IF(N248="základní",J248,0)</f>
        <v>0</v>
      </c>
      <c r="BF248" s="205">
        <f>IF(N248="snížená",J248,0)</f>
        <v>0</v>
      </c>
      <c r="BG248" s="205">
        <f>IF(N248="zákl. přenesená",J248,0)</f>
        <v>0</v>
      </c>
      <c r="BH248" s="205">
        <f>IF(N248="sníž. přenesená",J248,0)</f>
        <v>0</v>
      </c>
      <c r="BI248" s="205">
        <f>IF(N248="nulová",J248,0)</f>
        <v>0</v>
      </c>
      <c r="BJ248" s="18" t="s">
        <v>84</v>
      </c>
      <c r="BK248" s="205">
        <f>ROUND(I248*H248,2)</f>
        <v>0</v>
      </c>
      <c r="BL248" s="18" t="s">
        <v>222</v>
      </c>
      <c r="BM248" s="204" t="s">
        <v>1883</v>
      </c>
    </row>
    <row r="249" spans="2:51" s="14" customFormat="1" ht="11.25">
      <c r="B249" s="217"/>
      <c r="C249" s="218"/>
      <c r="D249" s="208" t="s">
        <v>224</v>
      </c>
      <c r="E249" s="219" t="s">
        <v>1</v>
      </c>
      <c r="F249" s="220" t="s">
        <v>1884</v>
      </c>
      <c r="G249" s="218"/>
      <c r="H249" s="221">
        <v>2.271</v>
      </c>
      <c r="I249" s="222"/>
      <c r="J249" s="218"/>
      <c r="K249" s="218"/>
      <c r="L249" s="223"/>
      <c r="M249" s="224"/>
      <c r="N249" s="225"/>
      <c r="O249" s="225"/>
      <c r="P249" s="225"/>
      <c r="Q249" s="225"/>
      <c r="R249" s="225"/>
      <c r="S249" s="225"/>
      <c r="T249" s="226"/>
      <c r="AT249" s="227" t="s">
        <v>224</v>
      </c>
      <c r="AU249" s="227" t="s">
        <v>86</v>
      </c>
      <c r="AV249" s="14" t="s">
        <v>86</v>
      </c>
      <c r="AW249" s="14" t="s">
        <v>32</v>
      </c>
      <c r="AX249" s="14" t="s">
        <v>84</v>
      </c>
      <c r="AY249" s="227" t="s">
        <v>215</v>
      </c>
    </row>
    <row r="250" spans="1:65" s="2" customFormat="1" ht="24.2" customHeight="1">
      <c r="A250" s="35"/>
      <c r="B250" s="36"/>
      <c r="C250" s="193" t="s">
        <v>477</v>
      </c>
      <c r="D250" s="193" t="s">
        <v>217</v>
      </c>
      <c r="E250" s="194" t="s">
        <v>1885</v>
      </c>
      <c r="F250" s="195" t="s">
        <v>1886</v>
      </c>
      <c r="G250" s="196" t="s">
        <v>365</v>
      </c>
      <c r="H250" s="197">
        <v>0.079</v>
      </c>
      <c r="I250" s="198"/>
      <c r="J250" s="199">
        <f>ROUND(I250*H250,2)</f>
        <v>0</v>
      </c>
      <c r="K250" s="195" t="s">
        <v>231</v>
      </c>
      <c r="L250" s="40"/>
      <c r="M250" s="200" t="s">
        <v>1</v>
      </c>
      <c r="N250" s="201" t="s">
        <v>42</v>
      </c>
      <c r="O250" s="72"/>
      <c r="P250" s="202">
        <f>O250*H250</f>
        <v>0</v>
      </c>
      <c r="Q250" s="202">
        <v>0</v>
      </c>
      <c r="R250" s="202">
        <f>Q250*H250</f>
        <v>0</v>
      </c>
      <c r="S250" s="202">
        <v>0</v>
      </c>
      <c r="T250" s="203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4" t="s">
        <v>222</v>
      </c>
      <c r="AT250" s="204" t="s">
        <v>217</v>
      </c>
      <c r="AU250" s="204" t="s">
        <v>86</v>
      </c>
      <c r="AY250" s="18" t="s">
        <v>215</v>
      </c>
      <c r="BE250" s="205">
        <f>IF(N250="základní",J250,0)</f>
        <v>0</v>
      </c>
      <c r="BF250" s="205">
        <f>IF(N250="snížená",J250,0)</f>
        <v>0</v>
      </c>
      <c r="BG250" s="205">
        <f>IF(N250="zákl. přenesená",J250,0)</f>
        <v>0</v>
      </c>
      <c r="BH250" s="205">
        <f>IF(N250="sníž. přenesená",J250,0)</f>
        <v>0</v>
      </c>
      <c r="BI250" s="205">
        <f>IF(N250="nulová",J250,0)</f>
        <v>0</v>
      </c>
      <c r="BJ250" s="18" t="s">
        <v>84</v>
      </c>
      <c r="BK250" s="205">
        <f>ROUND(I250*H250,2)</f>
        <v>0</v>
      </c>
      <c r="BL250" s="18" t="s">
        <v>222</v>
      </c>
      <c r="BM250" s="204" t="s">
        <v>1887</v>
      </c>
    </row>
    <row r="251" spans="2:51" s="13" customFormat="1" ht="11.25">
      <c r="B251" s="206"/>
      <c r="C251" s="207"/>
      <c r="D251" s="208" t="s">
        <v>224</v>
      </c>
      <c r="E251" s="209" t="s">
        <v>1</v>
      </c>
      <c r="F251" s="210" t="s">
        <v>1888</v>
      </c>
      <c r="G251" s="207"/>
      <c r="H251" s="209" t="s">
        <v>1</v>
      </c>
      <c r="I251" s="211"/>
      <c r="J251" s="207"/>
      <c r="K251" s="207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224</v>
      </c>
      <c r="AU251" s="216" t="s">
        <v>86</v>
      </c>
      <c r="AV251" s="13" t="s">
        <v>84</v>
      </c>
      <c r="AW251" s="13" t="s">
        <v>32</v>
      </c>
      <c r="AX251" s="13" t="s">
        <v>77</v>
      </c>
      <c r="AY251" s="216" t="s">
        <v>215</v>
      </c>
    </row>
    <row r="252" spans="2:51" s="14" customFormat="1" ht="11.25">
      <c r="B252" s="217"/>
      <c r="C252" s="218"/>
      <c r="D252" s="208" t="s">
        <v>224</v>
      </c>
      <c r="E252" s="219" t="s">
        <v>1</v>
      </c>
      <c r="F252" s="220" t="s">
        <v>1889</v>
      </c>
      <c r="G252" s="218"/>
      <c r="H252" s="221">
        <v>0.986</v>
      </c>
      <c r="I252" s="222"/>
      <c r="J252" s="218"/>
      <c r="K252" s="218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224</v>
      </c>
      <c r="AU252" s="227" t="s">
        <v>86</v>
      </c>
      <c r="AV252" s="14" t="s">
        <v>86</v>
      </c>
      <c r="AW252" s="14" t="s">
        <v>32</v>
      </c>
      <c r="AX252" s="14" t="s">
        <v>77</v>
      </c>
      <c r="AY252" s="227" t="s">
        <v>215</v>
      </c>
    </row>
    <row r="253" spans="2:51" s="16" customFormat="1" ht="11.25">
      <c r="B253" s="239"/>
      <c r="C253" s="240"/>
      <c r="D253" s="208" t="s">
        <v>224</v>
      </c>
      <c r="E253" s="241" t="s">
        <v>1890</v>
      </c>
      <c r="F253" s="242" t="s">
        <v>302</v>
      </c>
      <c r="G253" s="240"/>
      <c r="H253" s="243">
        <v>0.986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AT253" s="249" t="s">
        <v>224</v>
      </c>
      <c r="AU253" s="249" t="s">
        <v>86</v>
      </c>
      <c r="AV253" s="16" t="s">
        <v>95</v>
      </c>
      <c r="AW253" s="16" t="s">
        <v>32</v>
      </c>
      <c r="AX253" s="16" t="s">
        <v>77</v>
      </c>
      <c r="AY253" s="249" t="s">
        <v>215</v>
      </c>
    </row>
    <row r="254" spans="2:51" s="15" customFormat="1" ht="11.25">
      <c r="B254" s="228"/>
      <c r="C254" s="229"/>
      <c r="D254" s="208" t="s">
        <v>224</v>
      </c>
      <c r="E254" s="230" t="s">
        <v>1780</v>
      </c>
      <c r="F254" s="231" t="s">
        <v>227</v>
      </c>
      <c r="G254" s="229"/>
      <c r="H254" s="232">
        <v>0.986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AT254" s="238" t="s">
        <v>224</v>
      </c>
      <c r="AU254" s="238" t="s">
        <v>86</v>
      </c>
      <c r="AV254" s="15" t="s">
        <v>222</v>
      </c>
      <c r="AW254" s="15" t="s">
        <v>32</v>
      </c>
      <c r="AX254" s="15" t="s">
        <v>77</v>
      </c>
      <c r="AY254" s="238" t="s">
        <v>215</v>
      </c>
    </row>
    <row r="255" spans="2:51" s="14" customFormat="1" ht="11.25">
      <c r="B255" s="217"/>
      <c r="C255" s="218"/>
      <c r="D255" s="208" t="s">
        <v>224</v>
      </c>
      <c r="E255" s="219" t="s">
        <v>1</v>
      </c>
      <c r="F255" s="220" t="s">
        <v>1891</v>
      </c>
      <c r="G255" s="218"/>
      <c r="H255" s="221">
        <v>0.079</v>
      </c>
      <c r="I255" s="222"/>
      <c r="J255" s="218"/>
      <c r="K255" s="218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224</v>
      </c>
      <c r="AU255" s="227" t="s">
        <v>86</v>
      </c>
      <c r="AV255" s="14" t="s">
        <v>86</v>
      </c>
      <c r="AW255" s="14" t="s">
        <v>32</v>
      </c>
      <c r="AX255" s="14" t="s">
        <v>84</v>
      </c>
      <c r="AY255" s="227" t="s">
        <v>215</v>
      </c>
    </row>
    <row r="256" spans="1:65" s="2" customFormat="1" ht="24.2" customHeight="1">
      <c r="A256" s="35"/>
      <c r="B256" s="36"/>
      <c r="C256" s="193" t="s">
        <v>481</v>
      </c>
      <c r="D256" s="193" t="s">
        <v>217</v>
      </c>
      <c r="E256" s="194" t="s">
        <v>1892</v>
      </c>
      <c r="F256" s="195" t="s">
        <v>1893</v>
      </c>
      <c r="G256" s="196" t="s">
        <v>365</v>
      </c>
      <c r="H256" s="197">
        <v>0.69</v>
      </c>
      <c r="I256" s="198"/>
      <c r="J256" s="199">
        <f>ROUND(I256*H256,2)</f>
        <v>0</v>
      </c>
      <c r="K256" s="195" t="s">
        <v>231</v>
      </c>
      <c r="L256" s="40"/>
      <c r="M256" s="200" t="s">
        <v>1</v>
      </c>
      <c r="N256" s="201" t="s">
        <v>42</v>
      </c>
      <c r="O256" s="72"/>
      <c r="P256" s="202">
        <f>O256*H256</f>
        <v>0</v>
      </c>
      <c r="Q256" s="202">
        <v>0</v>
      </c>
      <c r="R256" s="202">
        <f>Q256*H256</f>
        <v>0</v>
      </c>
      <c r="S256" s="202">
        <v>0</v>
      </c>
      <c r="T256" s="203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4" t="s">
        <v>222</v>
      </c>
      <c r="AT256" s="204" t="s">
        <v>217</v>
      </c>
      <c r="AU256" s="204" t="s">
        <v>86</v>
      </c>
      <c r="AY256" s="18" t="s">
        <v>215</v>
      </c>
      <c r="BE256" s="205">
        <f>IF(N256="základní",J256,0)</f>
        <v>0</v>
      </c>
      <c r="BF256" s="205">
        <f>IF(N256="snížená",J256,0)</f>
        <v>0</v>
      </c>
      <c r="BG256" s="205">
        <f>IF(N256="zákl. přenesená",J256,0)</f>
        <v>0</v>
      </c>
      <c r="BH256" s="205">
        <f>IF(N256="sníž. přenesená",J256,0)</f>
        <v>0</v>
      </c>
      <c r="BI256" s="205">
        <f>IF(N256="nulová",J256,0)</f>
        <v>0</v>
      </c>
      <c r="BJ256" s="18" t="s">
        <v>84</v>
      </c>
      <c r="BK256" s="205">
        <f>ROUND(I256*H256,2)</f>
        <v>0</v>
      </c>
      <c r="BL256" s="18" t="s">
        <v>222</v>
      </c>
      <c r="BM256" s="204" t="s">
        <v>1894</v>
      </c>
    </row>
    <row r="257" spans="2:51" s="14" customFormat="1" ht="11.25">
      <c r="B257" s="217"/>
      <c r="C257" s="218"/>
      <c r="D257" s="208" t="s">
        <v>224</v>
      </c>
      <c r="E257" s="219" t="s">
        <v>1</v>
      </c>
      <c r="F257" s="220" t="s">
        <v>1895</v>
      </c>
      <c r="G257" s="218"/>
      <c r="H257" s="221">
        <v>0.69</v>
      </c>
      <c r="I257" s="222"/>
      <c r="J257" s="218"/>
      <c r="K257" s="218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224</v>
      </c>
      <c r="AU257" s="227" t="s">
        <v>86</v>
      </c>
      <c r="AV257" s="14" t="s">
        <v>86</v>
      </c>
      <c r="AW257" s="14" t="s">
        <v>32</v>
      </c>
      <c r="AX257" s="14" t="s">
        <v>84</v>
      </c>
      <c r="AY257" s="227" t="s">
        <v>215</v>
      </c>
    </row>
    <row r="258" spans="1:65" s="2" customFormat="1" ht="24.2" customHeight="1">
      <c r="A258" s="35"/>
      <c r="B258" s="36"/>
      <c r="C258" s="193" t="s">
        <v>489</v>
      </c>
      <c r="D258" s="193" t="s">
        <v>217</v>
      </c>
      <c r="E258" s="194" t="s">
        <v>1896</v>
      </c>
      <c r="F258" s="195" t="s">
        <v>1897</v>
      </c>
      <c r="G258" s="196" t="s">
        <v>365</v>
      </c>
      <c r="H258" s="197">
        <v>0.217</v>
      </c>
      <c r="I258" s="198"/>
      <c r="J258" s="199">
        <f>ROUND(I258*H258,2)</f>
        <v>0</v>
      </c>
      <c r="K258" s="195" t="s">
        <v>231</v>
      </c>
      <c r="L258" s="40"/>
      <c r="M258" s="200" t="s">
        <v>1</v>
      </c>
      <c r="N258" s="201" t="s">
        <v>42</v>
      </c>
      <c r="O258" s="72"/>
      <c r="P258" s="202">
        <f>O258*H258</f>
        <v>0</v>
      </c>
      <c r="Q258" s="202">
        <v>0</v>
      </c>
      <c r="R258" s="202">
        <f>Q258*H258</f>
        <v>0</v>
      </c>
      <c r="S258" s="202">
        <v>0</v>
      </c>
      <c r="T258" s="203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4" t="s">
        <v>222</v>
      </c>
      <c r="AT258" s="204" t="s">
        <v>217</v>
      </c>
      <c r="AU258" s="204" t="s">
        <v>86</v>
      </c>
      <c r="AY258" s="18" t="s">
        <v>215</v>
      </c>
      <c r="BE258" s="205">
        <f>IF(N258="základní",J258,0)</f>
        <v>0</v>
      </c>
      <c r="BF258" s="205">
        <f>IF(N258="snížená",J258,0)</f>
        <v>0</v>
      </c>
      <c r="BG258" s="205">
        <f>IF(N258="zákl. přenesená",J258,0)</f>
        <v>0</v>
      </c>
      <c r="BH258" s="205">
        <f>IF(N258="sníž. přenesená",J258,0)</f>
        <v>0</v>
      </c>
      <c r="BI258" s="205">
        <f>IF(N258="nulová",J258,0)</f>
        <v>0</v>
      </c>
      <c r="BJ258" s="18" t="s">
        <v>84</v>
      </c>
      <c r="BK258" s="205">
        <f>ROUND(I258*H258,2)</f>
        <v>0</v>
      </c>
      <c r="BL258" s="18" t="s">
        <v>222</v>
      </c>
      <c r="BM258" s="204" t="s">
        <v>1898</v>
      </c>
    </row>
    <row r="259" spans="2:51" s="14" customFormat="1" ht="11.25">
      <c r="B259" s="217"/>
      <c r="C259" s="218"/>
      <c r="D259" s="208" t="s">
        <v>224</v>
      </c>
      <c r="E259" s="219" t="s">
        <v>1</v>
      </c>
      <c r="F259" s="220" t="s">
        <v>1899</v>
      </c>
      <c r="G259" s="218"/>
      <c r="H259" s="221">
        <v>0.217</v>
      </c>
      <c r="I259" s="222"/>
      <c r="J259" s="218"/>
      <c r="K259" s="218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224</v>
      </c>
      <c r="AU259" s="227" t="s">
        <v>86</v>
      </c>
      <c r="AV259" s="14" t="s">
        <v>86</v>
      </c>
      <c r="AW259" s="14" t="s">
        <v>32</v>
      </c>
      <c r="AX259" s="14" t="s">
        <v>84</v>
      </c>
      <c r="AY259" s="227" t="s">
        <v>215</v>
      </c>
    </row>
    <row r="260" spans="1:65" s="2" customFormat="1" ht="33" customHeight="1">
      <c r="A260" s="35"/>
      <c r="B260" s="36"/>
      <c r="C260" s="193" t="s">
        <v>494</v>
      </c>
      <c r="D260" s="193" t="s">
        <v>217</v>
      </c>
      <c r="E260" s="194" t="s">
        <v>482</v>
      </c>
      <c r="F260" s="195" t="s">
        <v>483</v>
      </c>
      <c r="G260" s="196" t="s">
        <v>365</v>
      </c>
      <c r="H260" s="197">
        <v>227.88</v>
      </c>
      <c r="I260" s="198"/>
      <c r="J260" s="199">
        <f>ROUND(I260*H260,2)</f>
        <v>0</v>
      </c>
      <c r="K260" s="195" t="s">
        <v>231</v>
      </c>
      <c r="L260" s="40"/>
      <c r="M260" s="200" t="s">
        <v>1</v>
      </c>
      <c r="N260" s="201" t="s">
        <v>42</v>
      </c>
      <c r="O260" s="72"/>
      <c r="P260" s="202">
        <f>O260*H260</f>
        <v>0</v>
      </c>
      <c r="Q260" s="202">
        <v>0</v>
      </c>
      <c r="R260" s="202">
        <f>Q260*H260</f>
        <v>0</v>
      </c>
      <c r="S260" s="202">
        <v>0</v>
      </c>
      <c r="T260" s="203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4" t="s">
        <v>222</v>
      </c>
      <c r="AT260" s="204" t="s">
        <v>217</v>
      </c>
      <c r="AU260" s="204" t="s">
        <v>86</v>
      </c>
      <c r="AY260" s="18" t="s">
        <v>215</v>
      </c>
      <c r="BE260" s="205">
        <f>IF(N260="základní",J260,0)</f>
        <v>0</v>
      </c>
      <c r="BF260" s="205">
        <f>IF(N260="snížená",J260,0)</f>
        <v>0</v>
      </c>
      <c r="BG260" s="205">
        <f>IF(N260="zákl. přenesená",J260,0)</f>
        <v>0</v>
      </c>
      <c r="BH260" s="205">
        <f>IF(N260="sníž. přenesená",J260,0)</f>
        <v>0</v>
      </c>
      <c r="BI260" s="205">
        <f>IF(N260="nulová",J260,0)</f>
        <v>0</v>
      </c>
      <c r="BJ260" s="18" t="s">
        <v>84</v>
      </c>
      <c r="BK260" s="205">
        <f>ROUND(I260*H260,2)</f>
        <v>0</v>
      </c>
      <c r="BL260" s="18" t="s">
        <v>222</v>
      </c>
      <c r="BM260" s="204" t="s">
        <v>484</v>
      </c>
    </row>
    <row r="261" spans="2:51" s="13" customFormat="1" ht="11.25">
      <c r="B261" s="206"/>
      <c r="C261" s="207"/>
      <c r="D261" s="208" t="s">
        <v>224</v>
      </c>
      <c r="E261" s="209" t="s">
        <v>1</v>
      </c>
      <c r="F261" s="210" t="s">
        <v>485</v>
      </c>
      <c r="G261" s="207"/>
      <c r="H261" s="209" t="s">
        <v>1</v>
      </c>
      <c r="I261" s="211"/>
      <c r="J261" s="207"/>
      <c r="K261" s="207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224</v>
      </c>
      <c r="AU261" s="216" t="s">
        <v>86</v>
      </c>
      <c r="AV261" s="13" t="s">
        <v>84</v>
      </c>
      <c r="AW261" s="13" t="s">
        <v>32</v>
      </c>
      <c r="AX261" s="13" t="s">
        <v>77</v>
      </c>
      <c r="AY261" s="216" t="s">
        <v>215</v>
      </c>
    </row>
    <row r="262" spans="2:51" s="14" customFormat="1" ht="11.25">
      <c r="B262" s="217"/>
      <c r="C262" s="218"/>
      <c r="D262" s="208" t="s">
        <v>224</v>
      </c>
      <c r="E262" s="219" t="s">
        <v>1</v>
      </c>
      <c r="F262" s="220" t="s">
        <v>1900</v>
      </c>
      <c r="G262" s="218"/>
      <c r="H262" s="221">
        <v>231.076</v>
      </c>
      <c r="I262" s="222"/>
      <c r="J262" s="218"/>
      <c r="K262" s="218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224</v>
      </c>
      <c r="AU262" s="227" t="s">
        <v>86</v>
      </c>
      <c r="AV262" s="14" t="s">
        <v>86</v>
      </c>
      <c r="AW262" s="14" t="s">
        <v>32</v>
      </c>
      <c r="AX262" s="14" t="s">
        <v>77</v>
      </c>
      <c r="AY262" s="227" t="s">
        <v>215</v>
      </c>
    </row>
    <row r="263" spans="2:51" s="14" customFormat="1" ht="11.25">
      <c r="B263" s="217"/>
      <c r="C263" s="218"/>
      <c r="D263" s="208" t="s">
        <v>224</v>
      </c>
      <c r="E263" s="219" t="s">
        <v>1</v>
      </c>
      <c r="F263" s="220" t="s">
        <v>1901</v>
      </c>
      <c r="G263" s="218"/>
      <c r="H263" s="221">
        <v>105.238</v>
      </c>
      <c r="I263" s="222"/>
      <c r="J263" s="218"/>
      <c r="K263" s="218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224</v>
      </c>
      <c r="AU263" s="227" t="s">
        <v>86</v>
      </c>
      <c r="AV263" s="14" t="s">
        <v>86</v>
      </c>
      <c r="AW263" s="14" t="s">
        <v>32</v>
      </c>
      <c r="AX263" s="14" t="s">
        <v>77</v>
      </c>
      <c r="AY263" s="227" t="s">
        <v>215</v>
      </c>
    </row>
    <row r="264" spans="2:51" s="13" customFormat="1" ht="11.25">
      <c r="B264" s="206"/>
      <c r="C264" s="207"/>
      <c r="D264" s="208" t="s">
        <v>224</v>
      </c>
      <c r="E264" s="209" t="s">
        <v>1</v>
      </c>
      <c r="F264" s="210" t="s">
        <v>1902</v>
      </c>
      <c r="G264" s="207"/>
      <c r="H264" s="209" t="s">
        <v>1</v>
      </c>
      <c r="I264" s="211"/>
      <c r="J264" s="207"/>
      <c r="K264" s="207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224</v>
      </c>
      <c r="AU264" s="216" t="s">
        <v>86</v>
      </c>
      <c r="AV264" s="13" t="s">
        <v>84</v>
      </c>
      <c r="AW264" s="13" t="s">
        <v>32</v>
      </c>
      <c r="AX264" s="13" t="s">
        <v>77</v>
      </c>
      <c r="AY264" s="216" t="s">
        <v>215</v>
      </c>
    </row>
    <row r="265" spans="2:51" s="14" customFormat="1" ht="11.25">
      <c r="B265" s="217"/>
      <c r="C265" s="218"/>
      <c r="D265" s="208" t="s">
        <v>224</v>
      </c>
      <c r="E265" s="219" t="s">
        <v>1</v>
      </c>
      <c r="F265" s="220" t="s">
        <v>1903</v>
      </c>
      <c r="G265" s="218"/>
      <c r="H265" s="221">
        <v>-62.174</v>
      </c>
      <c r="I265" s="222"/>
      <c r="J265" s="218"/>
      <c r="K265" s="218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224</v>
      </c>
      <c r="AU265" s="227" t="s">
        <v>86</v>
      </c>
      <c r="AV265" s="14" t="s">
        <v>86</v>
      </c>
      <c r="AW265" s="14" t="s">
        <v>32</v>
      </c>
      <c r="AX265" s="14" t="s">
        <v>77</v>
      </c>
      <c r="AY265" s="227" t="s">
        <v>215</v>
      </c>
    </row>
    <row r="266" spans="2:51" s="15" customFormat="1" ht="11.25">
      <c r="B266" s="228"/>
      <c r="C266" s="229"/>
      <c r="D266" s="208" t="s">
        <v>224</v>
      </c>
      <c r="E266" s="230" t="s">
        <v>1761</v>
      </c>
      <c r="F266" s="231" t="s">
        <v>227</v>
      </c>
      <c r="G266" s="229"/>
      <c r="H266" s="232">
        <v>274.14</v>
      </c>
      <c r="I266" s="233"/>
      <c r="J266" s="229"/>
      <c r="K266" s="229"/>
      <c r="L266" s="234"/>
      <c r="M266" s="235"/>
      <c r="N266" s="236"/>
      <c r="O266" s="236"/>
      <c r="P266" s="236"/>
      <c r="Q266" s="236"/>
      <c r="R266" s="236"/>
      <c r="S266" s="236"/>
      <c r="T266" s="237"/>
      <c r="AT266" s="238" t="s">
        <v>224</v>
      </c>
      <c r="AU266" s="238" t="s">
        <v>86</v>
      </c>
      <c r="AV266" s="15" t="s">
        <v>222</v>
      </c>
      <c r="AW266" s="15" t="s">
        <v>32</v>
      </c>
      <c r="AX266" s="15" t="s">
        <v>77</v>
      </c>
      <c r="AY266" s="238" t="s">
        <v>215</v>
      </c>
    </row>
    <row r="267" spans="2:51" s="13" customFormat="1" ht="11.25">
      <c r="B267" s="206"/>
      <c r="C267" s="207"/>
      <c r="D267" s="208" t="s">
        <v>224</v>
      </c>
      <c r="E267" s="209" t="s">
        <v>1</v>
      </c>
      <c r="F267" s="210" t="s">
        <v>1904</v>
      </c>
      <c r="G267" s="207"/>
      <c r="H267" s="209" t="s">
        <v>1</v>
      </c>
      <c r="I267" s="211"/>
      <c r="J267" s="207"/>
      <c r="K267" s="207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224</v>
      </c>
      <c r="AU267" s="216" t="s">
        <v>86</v>
      </c>
      <c r="AV267" s="13" t="s">
        <v>84</v>
      </c>
      <c r="AW267" s="13" t="s">
        <v>32</v>
      </c>
      <c r="AX267" s="13" t="s">
        <v>77</v>
      </c>
      <c r="AY267" s="216" t="s">
        <v>215</v>
      </c>
    </row>
    <row r="268" spans="2:51" s="14" customFormat="1" ht="11.25">
      <c r="B268" s="217"/>
      <c r="C268" s="218"/>
      <c r="D268" s="208" t="s">
        <v>224</v>
      </c>
      <c r="E268" s="219" t="s">
        <v>1</v>
      </c>
      <c r="F268" s="220" t="s">
        <v>1905</v>
      </c>
      <c r="G268" s="218"/>
      <c r="H268" s="221">
        <v>207.968</v>
      </c>
      <c r="I268" s="222"/>
      <c r="J268" s="218"/>
      <c r="K268" s="218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224</v>
      </c>
      <c r="AU268" s="227" t="s">
        <v>86</v>
      </c>
      <c r="AV268" s="14" t="s">
        <v>86</v>
      </c>
      <c r="AW268" s="14" t="s">
        <v>32</v>
      </c>
      <c r="AX268" s="14" t="s">
        <v>77</v>
      </c>
      <c r="AY268" s="227" t="s">
        <v>215</v>
      </c>
    </row>
    <row r="269" spans="2:51" s="14" customFormat="1" ht="11.25">
      <c r="B269" s="217"/>
      <c r="C269" s="218"/>
      <c r="D269" s="208" t="s">
        <v>224</v>
      </c>
      <c r="E269" s="219" t="s">
        <v>1</v>
      </c>
      <c r="F269" s="220" t="s">
        <v>1906</v>
      </c>
      <c r="G269" s="218"/>
      <c r="H269" s="221">
        <v>82.086</v>
      </c>
      <c r="I269" s="222"/>
      <c r="J269" s="218"/>
      <c r="K269" s="218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224</v>
      </c>
      <c r="AU269" s="227" t="s">
        <v>86</v>
      </c>
      <c r="AV269" s="14" t="s">
        <v>86</v>
      </c>
      <c r="AW269" s="14" t="s">
        <v>32</v>
      </c>
      <c r="AX269" s="14" t="s">
        <v>77</v>
      </c>
      <c r="AY269" s="227" t="s">
        <v>215</v>
      </c>
    </row>
    <row r="270" spans="2:51" s="13" customFormat="1" ht="11.25">
      <c r="B270" s="206"/>
      <c r="C270" s="207"/>
      <c r="D270" s="208" t="s">
        <v>224</v>
      </c>
      <c r="E270" s="209" t="s">
        <v>1</v>
      </c>
      <c r="F270" s="210" t="s">
        <v>1902</v>
      </c>
      <c r="G270" s="207"/>
      <c r="H270" s="209" t="s">
        <v>1</v>
      </c>
      <c r="I270" s="211"/>
      <c r="J270" s="207"/>
      <c r="K270" s="207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224</v>
      </c>
      <c r="AU270" s="216" t="s">
        <v>86</v>
      </c>
      <c r="AV270" s="13" t="s">
        <v>84</v>
      </c>
      <c r="AW270" s="13" t="s">
        <v>32</v>
      </c>
      <c r="AX270" s="13" t="s">
        <v>77</v>
      </c>
      <c r="AY270" s="216" t="s">
        <v>215</v>
      </c>
    </row>
    <row r="271" spans="2:51" s="14" customFormat="1" ht="11.25">
      <c r="B271" s="217"/>
      <c r="C271" s="218"/>
      <c r="D271" s="208" t="s">
        <v>224</v>
      </c>
      <c r="E271" s="219" t="s">
        <v>1</v>
      </c>
      <c r="F271" s="220" t="s">
        <v>1903</v>
      </c>
      <c r="G271" s="218"/>
      <c r="H271" s="221">
        <v>-62.174</v>
      </c>
      <c r="I271" s="222"/>
      <c r="J271" s="218"/>
      <c r="K271" s="218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224</v>
      </c>
      <c r="AU271" s="227" t="s">
        <v>86</v>
      </c>
      <c r="AV271" s="14" t="s">
        <v>86</v>
      </c>
      <c r="AW271" s="14" t="s">
        <v>32</v>
      </c>
      <c r="AX271" s="14" t="s">
        <v>77</v>
      </c>
      <c r="AY271" s="227" t="s">
        <v>215</v>
      </c>
    </row>
    <row r="272" spans="2:51" s="15" customFormat="1" ht="11.25">
      <c r="B272" s="228"/>
      <c r="C272" s="229"/>
      <c r="D272" s="208" t="s">
        <v>224</v>
      </c>
      <c r="E272" s="230" t="s">
        <v>162</v>
      </c>
      <c r="F272" s="231" t="s">
        <v>227</v>
      </c>
      <c r="G272" s="229"/>
      <c r="H272" s="232">
        <v>227.88</v>
      </c>
      <c r="I272" s="233"/>
      <c r="J272" s="229"/>
      <c r="K272" s="229"/>
      <c r="L272" s="234"/>
      <c r="M272" s="235"/>
      <c r="N272" s="236"/>
      <c r="O272" s="236"/>
      <c r="P272" s="236"/>
      <c r="Q272" s="236"/>
      <c r="R272" s="236"/>
      <c r="S272" s="236"/>
      <c r="T272" s="237"/>
      <c r="AT272" s="238" t="s">
        <v>224</v>
      </c>
      <c r="AU272" s="238" t="s">
        <v>86</v>
      </c>
      <c r="AV272" s="15" t="s">
        <v>222</v>
      </c>
      <c r="AW272" s="15" t="s">
        <v>32</v>
      </c>
      <c r="AX272" s="15" t="s">
        <v>84</v>
      </c>
      <c r="AY272" s="238" t="s">
        <v>215</v>
      </c>
    </row>
    <row r="273" spans="1:65" s="2" customFormat="1" ht="33" customHeight="1">
      <c r="A273" s="35"/>
      <c r="B273" s="36"/>
      <c r="C273" s="193" t="s">
        <v>498</v>
      </c>
      <c r="D273" s="193" t="s">
        <v>217</v>
      </c>
      <c r="E273" s="194" t="s">
        <v>490</v>
      </c>
      <c r="F273" s="195" t="s">
        <v>491</v>
      </c>
      <c r="G273" s="196" t="s">
        <v>365</v>
      </c>
      <c r="H273" s="197">
        <v>46.26</v>
      </c>
      <c r="I273" s="198"/>
      <c r="J273" s="199">
        <f>ROUND(I273*H273,2)</f>
        <v>0</v>
      </c>
      <c r="K273" s="195" t="s">
        <v>231</v>
      </c>
      <c r="L273" s="40"/>
      <c r="M273" s="200" t="s">
        <v>1</v>
      </c>
      <c r="N273" s="201" t="s">
        <v>42</v>
      </c>
      <c r="O273" s="72"/>
      <c r="P273" s="202">
        <f>O273*H273</f>
        <v>0</v>
      </c>
      <c r="Q273" s="202">
        <v>0</v>
      </c>
      <c r="R273" s="202">
        <f>Q273*H273</f>
        <v>0</v>
      </c>
      <c r="S273" s="202">
        <v>0</v>
      </c>
      <c r="T273" s="20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4" t="s">
        <v>222</v>
      </c>
      <c r="AT273" s="204" t="s">
        <v>217</v>
      </c>
      <c r="AU273" s="204" t="s">
        <v>86</v>
      </c>
      <c r="AY273" s="18" t="s">
        <v>215</v>
      </c>
      <c r="BE273" s="205">
        <f>IF(N273="základní",J273,0)</f>
        <v>0</v>
      </c>
      <c r="BF273" s="205">
        <f>IF(N273="snížená",J273,0)</f>
        <v>0</v>
      </c>
      <c r="BG273" s="205">
        <f>IF(N273="zákl. přenesená",J273,0)</f>
        <v>0</v>
      </c>
      <c r="BH273" s="205">
        <f>IF(N273="sníž. přenesená",J273,0)</f>
        <v>0</v>
      </c>
      <c r="BI273" s="205">
        <f>IF(N273="nulová",J273,0)</f>
        <v>0</v>
      </c>
      <c r="BJ273" s="18" t="s">
        <v>84</v>
      </c>
      <c r="BK273" s="205">
        <f>ROUND(I273*H273,2)</f>
        <v>0</v>
      </c>
      <c r="BL273" s="18" t="s">
        <v>222</v>
      </c>
      <c r="BM273" s="204" t="s">
        <v>492</v>
      </c>
    </row>
    <row r="274" spans="2:51" s="14" customFormat="1" ht="11.25">
      <c r="B274" s="217"/>
      <c r="C274" s="218"/>
      <c r="D274" s="208" t="s">
        <v>224</v>
      </c>
      <c r="E274" s="219" t="s">
        <v>1</v>
      </c>
      <c r="F274" s="220" t="s">
        <v>1907</v>
      </c>
      <c r="G274" s="218"/>
      <c r="H274" s="221">
        <v>46.26</v>
      </c>
      <c r="I274" s="222"/>
      <c r="J274" s="218"/>
      <c r="K274" s="218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224</v>
      </c>
      <c r="AU274" s="227" t="s">
        <v>86</v>
      </c>
      <c r="AV274" s="14" t="s">
        <v>86</v>
      </c>
      <c r="AW274" s="14" t="s">
        <v>32</v>
      </c>
      <c r="AX274" s="14" t="s">
        <v>77</v>
      </c>
      <c r="AY274" s="227" t="s">
        <v>215</v>
      </c>
    </row>
    <row r="275" spans="2:51" s="15" customFormat="1" ht="11.25">
      <c r="B275" s="228"/>
      <c r="C275" s="229"/>
      <c r="D275" s="208" t="s">
        <v>224</v>
      </c>
      <c r="E275" s="230" t="s">
        <v>964</v>
      </c>
      <c r="F275" s="231" t="s">
        <v>227</v>
      </c>
      <c r="G275" s="229"/>
      <c r="H275" s="232">
        <v>46.26</v>
      </c>
      <c r="I275" s="233"/>
      <c r="J275" s="229"/>
      <c r="K275" s="229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224</v>
      </c>
      <c r="AU275" s="238" t="s">
        <v>86</v>
      </c>
      <c r="AV275" s="15" t="s">
        <v>222</v>
      </c>
      <c r="AW275" s="15" t="s">
        <v>32</v>
      </c>
      <c r="AX275" s="15" t="s">
        <v>84</v>
      </c>
      <c r="AY275" s="238" t="s">
        <v>215</v>
      </c>
    </row>
    <row r="276" spans="1:65" s="2" customFormat="1" ht="16.5" customHeight="1">
      <c r="A276" s="35"/>
      <c r="B276" s="36"/>
      <c r="C276" s="193" t="s">
        <v>526</v>
      </c>
      <c r="D276" s="193" t="s">
        <v>217</v>
      </c>
      <c r="E276" s="194" t="s">
        <v>495</v>
      </c>
      <c r="F276" s="195" t="s">
        <v>496</v>
      </c>
      <c r="G276" s="196" t="s">
        <v>365</v>
      </c>
      <c r="H276" s="197">
        <v>274.14</v>
      </c>
      <c r="I276" s="198"/>
      <c r="J276" s="199">
        <f>ROUND(I276*H276,2)</f>
        <v>0</v>
      </c>
      <c r="K276" s="195" t="s">
        <v>221</v>
      </c>
      <c r="L276" s="40"/>
      <c r="M276" s="200" t="s">
        <v>1</v>
      </c>
      <c r="N276" s="201" t="s">
        <v>42</v>
      </c>
      <c r="O276" s="72"/>
      <c r="P276" s="202">
        <f>O276*H276</f>
        <v>0</v>
      </c>
      <c r="Q276" s="202">
        <v>0</v>
      </c>
      <c r="R276" s="202">
        <f>Q276*H276</f>
        <v>0</v>
      </c>
      <c r="S276" s="202">
        <v>0</v>
      </c>
      <c r="T276" s="203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4" t="s">
        <v>222</v>
      </c>
      <c r="AT276" s="204" t="s">
        <v>217</v>
      </c>
      <c r="AU276" s="204" t="s">
        <v>86</v>
      </c>
      <c r="AY276" s="18" t="s">
        <v>215</v>
      </c>
      <c r="BE276" s="205">
        <f>IF(N276="základní",J276,0)</f>
        <v>0</v>
      </c>
      <c r="BF276" s="205">
        <f>IF(N276="snížená",J276,0)</f>
        <v>0</v>
      </c>
      <c r="BG276" s="205">
        <f>IF(N276="zákl. přenesená",J276,0)</f>
        <v>0</v>
      </c>
      <c r="BH276" s="205">
        <f>IF(N276="sníž. přenesená",J276,0)</f>
        <v>0</v>
      </c>
      <c r="BI276" s="205">
        <f>IF(N276="nulová",J276,0)</f>
        <v>0</v>
      </c>
      <c r="BJ276" s="18" t="s">
        <v>84</v>
      </c>
      <c r="BK276" s="205">
        <f>ROUND(I276*H276,2)</f>
        <v>0</v>
      </c>
      <c r="BL276" s="18" t="s">
        <v>222</v>
      </c>
      <c r="BM276" s="204" t="s">
        <v>497</v>
      </c>
    </row>
    <row r="277" spans="2:51" s="14" customFormat="1" ht="11.25">
      <c r="B277" s="217"/>
      <c r="C277" s="218"/>
      <c r="D277" s="208" t="s">
        <v>224</v>
      </c>
      <c r="E277" s="219" t="s">
        <v>1</v>
      </c>
      <c r="F277" s="220" t="s">
        <v>1761</v>
      </c>
      <c r="G277" s="218"/>
      <c r="H277" s="221">
        <v>274.14</v>
      </c>
      <c r="I277" s="222"/>
      <c r="J277" s="218"/>
      <c r="K277" s="218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224</v>
      </c>
      <c r="AU277" s="227" t="s">
        <v>86</v>
      </c>
      <c r="AV277" s="14" t="s">
        <v>86</v>
      </c>
      <c r="AW277" s="14" t="s">
        <v>32</v>
      </c>
      <c r="AX277" s="14" t="s">
        <v>84</v>
      </c>
      <c r="AY277" s="227" t="s">
        <v>215</v>
      </c>
    </row>
    <row r="278" spans="1:65" s="2" customFormat="1" ht="24.2" customHeight="1">
      <c r="A278" s="35"/>
      <c r="B278" s="36"/>
      <c r="C278" s="193" t="s">
        <v>532</v>
      </c>
      <c r="D278" s="193" t="s">
        <v>217</v>
      </c>
      <c r="E278" s="194" t="s">
        <v>499</v>
      </c>
      <c r="F278" s="195" t="s">
        <v>500</v>
      </c>
      <c r="G278" s="196" t="s">
        <v>365</v>
      </c>
      <c r="H278" s="197">
        <v>236.186</v>
      </c>
      <c r="I278" s="198"/>
      <c r="J278" s="199">
        <f>ROUND(I278*H278,2)</f>
        <v>0</v>
      </c>
      <c r="K278" s="195" t="s">
        <v>231</v>
      </c>
      <c r="L278" s="40"/>
      <c r="M278" s="200" t="s">
        <v>1</v>
      </c>
      <c r="N278" s="201" t="s">
        <v>42</v>
      </c>
      <c r="O278" s="72"/>
      <c r="P278" s="202">
        <f>O278*H278</f>
        <v>0</v>
      </c>
      <c r="Q278" s="202">
        <v>0</v>
      </c>
      <c r="R278" s="202">
        <f>Q278*H278</f>
        <v>0</v>
      </c>
      <c r="S278" s="202">
        <v>0</v>
      </c>
      <c r="T278" s="203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4" t="s">
        <v>222</v>
      </c>
      <c r="AT278" s="204" t="s">
        <v>217</v>
      </c>
      <c r="AU278" s="204" t="s">
        <v>86</v>
      </c>
      <c r="AY278" s="18" t="s">
        <v>215</v>
      </c>
      <c r="BE278" s="205">
        <f>IF(N278="základní",J278,0)</f>
        <v>0</v>
      </c>
      <c r="BF278" s="205">
        <f>IF(N278="snížená",J278,0)</f>
        <v>0</v>
      </c>
      <c r="BG278" s="205">
        <f>IF(N278="zákl. přenesená",J278,0)</f>
        <v>0</v>
      </c>
      <c r="BH278" s="205">
        <f>IF(N278="sníž. přenesená",J278,0)</f>
        <v>0</v>
      </c>
      <c r="BI278" s="205">
        <f>IF(N278="nulová",J278,0)</f>
        <v>0</v>
      </c>
      <c r="BJ278" s="18" t="s">
        <v>84</v>
      </c>
      <c r="BK278" s="205">
        <f>ROUND(I278*H278,2)</f>
        <v>0</v>
      </c>
      <c r="BL278" s="18" t="s">
        <v>222</v>
      </c>
      <c r="BM278" s="204" t="s">
        <v>501</v>
      </c>
    </row>
    <row r="279" spans="2:51" s="14" customFormat="1" ht="11.25">
      <c r="B279" s="217"/>
      <c r="C279" s="218"/>
      <c r="D279" s="208" t="s">
        <v>224</v>
      </c>
      <c r="E279" s="219" t="s">
        <v>1</v>
      </c>
      <c r="F279" s="220" t="s">
        <v>1908</v>
      </c>
      <c r="G279" s="218"/>
      <c r="H279" s="221">
        <v>266.747</v>
      </c>
      <c r="I279" s="222"/>
      <c r="J279" s="218"/>
      <c r="K279" s="218"/>
      <c r="L279" s="223"/>
      <c r="M279" s="224"/>
      <c r="N279" s="225"/>
      <c r="O279" s="225"/>
      <c r="P279" s="225"/>
      <c r="Q279" s="225"/>
      <c r="R279" s="225"/>
      <c r="S279" s="225"/>
      <c r="T279" s="226"/>
      <c r="AT279" s="227" t="s">
        <v>224</v>
      </c>
      <c r="AU279" s="227" t="s">
        <v>86</v>
      </c>
      <c r="AV279" s="14" t="s">
        <v>86</v>
      </c>
      <c r="AW279" s="14" t="s">
        <v>32</v>
      </c>
      <c r="AX279" s="14" t="s">
        <v>77</v>
      </c>
      <c r="AY279" s="227" t="s">
        <v>215</v>
      </c>
    </row>
    <row r="280" spans="2:51" s="14" customFormat="1" ht="11.25">
      <c r="B280" s="217"/>
      <c r="C280" s="218"/>
      <c r="D280" s="208" t="s">
        <v>224</v>
      </c>
      <c r="E280" s="219" t="s">
        <v>1</v>
      </c>
      <c r="F280" s="220" t="s">
        <v>1909</v>
      </c>
      <c r="G280" s="218"/>
      <c r="H280" s="221">
        <v>104.252</v>
      </c>
      <c r="I280" s="222"/>
      <c r="J280" s="218"/>
      <c r="K280" s="218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224</v>
      </c>
      <c r="AU280" s="227" t="s">
        <v>86</v>
      </c>
      <c r="AV280" s="14" t="s">
        <v>86</v>
      </c>
      <c r="AW280" s="14" t="s">
        <v>32</v>
      </c>
      <c r="AX280" s="14" t="s">
        <v>77</v>
      </c>
      <c r="AY280" s="227" t="s">
        <v>215</v>
      </c>
    </row>
    <row r="281" spans="2:51" s="13" customFormat="1" ht="11.25">
      <c r="B281" s="206"/>
      <c r="C281" s="207"/>
      <c r="D281" s="208" t="s">
        <v>224</v>
      </c>
      <c r="E281" s="209" t="s">
        <v>1</v>
      </c>
      <c r="F281" s="210" t="s">
        <v>1910</v>
      </c>
      <c r="G281" s="207"/>
      <c r="H281" s="209" t="s">
        <v>1</v>
      </c>
      <c r="I281" s="211"/>
      <c r="J281" s="207"/>
      <c r="K281" s="207"/>
      <c r="L281" s="212"/>
      <c r="M281" s="213"/>
      <c r="N281" s="214"/>
      <c r="O281" s="214"/>
      <c r="P281" s="214"/>
      <c r="Q281" s="214"/>
      <c r="R281" s="214"/>
      <c r="S281" s="214"/>
      <c r="T281" s="215"/>
      <c r="AT281" s="216" t="s">
        <v>224</v>
      </c>
      <c r="AU281" s="216" t="s">
        <v>86</v>
      </c>
      <c r="AV281" s="13" t="s">
        <v>84</v>
      </c>
      <c r="AW281" s="13" t="s">
        <v>32</v>
      </c>
      <c r="AX281" s="13" t="s">
        <v>77</v>
      </c>
      <c r="AY281" s="216" t="s">
        <v>215</v>
      </c>
    </row>
    <row r="282" spans="2:51" s="14" customFormat="1" ht="11.25">
      <c r="B282" s="217"/>
      <c r="C282" s="218"/>
      <c r="D282" s="208" t="s">
        <v>224</v>
      </c>
      <c r="E282" s="219" t="s">
        <v>1</v>
      </c>
      <c r="F282" s="220" t="s">
        <v>1911</v>
      </c>
      <c r="G282" s="218"/>
      <c r="H282" s="221">
        <v>-92.75</v>
      </c>
      <c r="I282" s="222"/>
      <c r="J282" s="218"/>
      <c r="K282" s="218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224</v>
      </c>
      <c r="AU282" s="227" t="s">
        <v>86</v>
      </c>
      <c r="AV282" s="14" t="s">
        <v>86</v>
      </c>
      <c r="AW282" s="14" t="s">
        <v>32</v>
      </c>
      <c r="AX282" s="14" t="s">
        <v>77</v>
      </c>
      <c r="AY282" s="227" t="s">
        <v>215</v>
      </c>
    </row>
    <row r="283" spans="2:51" s="13" customFormat="1" ht="11.25">
      <c r="B283" s="206"/>
      <c r="C283" s="207"/>
      <c r="D283" s="208" t="s">
        <v>224</v>
      </c>
      <c r="E283" s="209" t="s">
        <v>1</v>
      </c>
      <c r="F283" s="210" t="s">
        <v>1912</v>
      </c>
      <c r="G283" s="207"/>
      <c r="H283" s="209" t="s">
        <v>1</v>
      </c>
      <c r="I283" s="211"/>
      <c r="J283" s="207"/>
      <c r="K283" s="207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224</v>
      </c>
      <c r="AU283" s="216" t="s">
        <v>86</v>
      </c>
      <c r="AV283" s="13" t="s">
        <v>84</v>
      </c>
      <c r="AW283" s="13" t="s">
        <v>32</v>
      </c>
      <c r="AX283" s="13" t="s">
        <v>77</v>
      </c>
      <c r="AY283" s="216" t="s">
        <v>215</v>
      </c>
    </row>
    <row r="284" spans="2:51" s="14" customFormat="1" ht="11.25">
      <c r="B284" s="217"/>
      <c r="C284" s="218"/>
      <c r="D284" s="208" t="s">
        <v>224</v>
      </c>
      <c r="E284" s="219" t="s">
        <v>1</v>
      </c>
      <c r="F284" s="220" t="s">
        <v>1913</v>
      </c>
      <c r="G284" s="218"/>
      <c r="H284" s="221">
        <v>-1.25</v>
      </c>
      <c r="I284" s="222"/>
      <c r="J284" s="218"/>
      <c r="K284" s="218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224</v>
      </c>
      <c r="AU284" s="227" t="s">
        <v>86</v>
      </c>
      <c r="AV284" s="14" t="s">
        <v>86</v>
      </c>
      <c r="AW284" s="14" t="s">
        <v>32</v>
      </c>
      <c r="AX284" s="14" t="s">
        <v>77</v>
      </c>
      <c r="AY284" s="227" t="s">
        <v>215</v>
      </c>
    </row>
    <row r="285" spans="2:51" s="14" customFormat="1" ht="11.25">
      <c r="B285" s="217"/>
      <c r="C285" s="218"/>
      <c r="D285" s="208" t="s">
        <v>224</v>
      </c>
      <c r="E285" s="219" t="s">
        <v>1</v>
      </c>
      <c r="F285" s="220" t="s">
        <v>1914</v>
      </c>
      <c r="G285" s="218"/>
      <c r="H285" s="221">
        <v>-0.995</v>
      </c>
      <c r="I285" s="222"/>
      <c r="J285" s="218"/>
      <c r="K285" s="218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224</v>
      </c>
      <c r="AU285" s="227" t="s">
        <v>86</v>
      </c>
      <c r="AV285" s="14" t="s">
        <v>86</v>
      </c>
      <c r="AW285" s="14" t="s">
        <v>32</v>
      </c>
      <c r="AX285" s="14" t="s">
        <v>77</v>
      </c>
      <c r="AY285" s="227" t="s">
        <v>215</v>
      </c>
    </row>
    <row r="286" spans="2:51" s="13" customFormat="1" ht="11.25">
      <c r="B286" s="206"/>
      <c r="C286" s="207"/>
      <c r="D286" s="208" t="s">
        <v>224</v>
      </c>
      <c r="E286" s="209" t="s">
        <v>1</v>
      </c>
      <c r="F286" s="210" t="s">
        <v>1915</v>
      </c>
      <c r="G286" s="207"/>
      <c r="H286" s="209" t="s">
        <v>1</v>
      </c>
      <c r="I286" s="211"/>
      <c r="J286" s="207"/>
      <c r="K286" s="207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224</v>
      </c>
      <c r="AU286" s="216" t="s">
        <v>86</v>
      </c>
      <c r="AV286" s="13" t="s">
        <v>84</v>
      </c>
      <c r="AW286" s="13" t="s">
        <v>32</v>
      </c>
      <c r="AX286" s="13" t="s">
        <v>77</v>
      </c>
      <c r="AY286" s="216" t="s">
        <v>215</v>
      </c>
    </row>
    <row r="287" spans="2:51" s="14" customFormat="1" ht="11.25">
      <c r="B287" s="217"/>
      <c r="C287" s="218"/>
      <c r="D287" s="208" t="s">
        <v>224</v>
      </c>
      <c r="E287" s="219" t="s">
        <v>1</v>
      </c>
      <c r="F287" s="220" t="s">
        <v>1916</v>
      </c>
      <c r="G287" s="218"/>
      <c r="H287" s="221">
        <v>-0.604</v>
      </c>
      <c r="I287" s="222"/>
      <c r="J287" s="218"/>
      <c r="K287" s="218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224</v>
      </c>
      <c r="AU287" s="227" t="s">
        <v>86</v>
      </c>
      <c r="AV287" s="14" t="s">
        <v>86</v>
      </c>
      <c r="AW287" s="14" t="s">
        <v>32</v>
      </c>
      <c r="AX287" s="14" t="s">
        <v>77</v>
      </c>
      <c r="AY287" s="227" t="s">
        <v>215</v>
      </c>
    </row>
    <row r="288" spans="2:51" s="14" customFormat="1" ht="11.25">
      <c r="B288" s="217"/>
      <c r="C288" s="218"/>
      <c r="D288" s="208" t="s">
        <v>224</v>
      </c>
      <c r="E288" s="219" t="s">
        <v>1</v>
      </c>
      <c r="F288" s="220" t="s">
        <v>1917</v>
      </c>
      <c r="G288" s="218"/>
      <c r="H288" s="221">
        <v>-1.8</v>
      </c>
      <c r="I288" s="222"/>
      <c r="J288" s="218"/>
      <c r="K288" s="218"/>
      <c r="L288" s="223"/>
      <c r="M288" s="224"/>
      <c r="N288" s="225"/>
      <c r="O288" s="225"/>
      <c r="P288" s="225"/>
      <c r="Q288" s="225"/>
      <c r="R288" s="225"/>
      <c r="S288" s="225"/>
      <c r="T288" s="226"/>
      <c r="AT288" s="227" t="s">
        <v>224</v>
      </c>
      <c r="AU288" s="227" t="s">
        <v>86</v>
      </c>
      <c r="AV288" s="14" t="s">
        <v>86</v>
      </c>
      <c r="AW288" s="14" t="s">
        <v>32</v>
      </c>
      <c r="AX288" s="14" t="s">
        <v>77</v>
      </c>
      <c r="AY288" s="227" t="s">
        <v>215</v>
      </c>
    </row>
    <row r="289" spans="2:51" s="13" customFormat="1" ht="11.25">
      <c r="B289" s="206"/>
      <c r="C289" s="207"/>
      <c r="D289" s="208" t="s">
        <v>224</v>
      </c>
      <c r="E289" s="209" t="s">
        <v>1</v>
      </c>
      <c r="F289" s="210" t="s">
        <v>524</v>
      </c>
      <c r="G289" s="207"/>
      <c r="H289" s="209" t="s">
        <v>1</v>
      </c>
      <c r="I289" s="211"/>
      <c r="J289" s="207"/>
      <c r="K289" s="207"/>
      <c r="L289" s="212"/>
      <c r="M289" s="213"/>
      <c r="N289" s="214"/>
      <c r="O289" s="214"/>
      <c r="P289" s="214"/>
      <c r="Q289" s="214"/>
      <c r="R289" s="214"/>
      <c r="S289" s="214"/>
      <c r="T289" s="215"/>
      <c r="AT289" s="216" t="s">
        <v>224</v>
      </c>
      <c r="AU289" s="216" t="s">
        <v>86</v>
      </c>
      <c r="AV289" s="13" t="s">
        <v>84</v>
      </c>
      <c r="AW289" s="13" t="s">
        <v>32</v>
      </c>
      <c r="AX289" s="13" t="s">
        <v>77</v>
      </c>
      <c r="AY289" s="216" t="s">
        <v>215</v>
      </c>
    </row>
    <row r="290" spans="2:51" s="14" customFormat="1" ht="11.25">
      <c r="B290" s="217"/>
      <c r="C290" s="218"/>
      <c r="D290" s="208" t="s">
        <v>224</v>
      </c>
      <c r="E290" s="219" t="s">
        <v>1</v>
      </c>
      <c r="F290" s="220" t="s">
        <v>525</v>
      </c>
      <c r="G290" s="218"/>
      <c r="H290" s="221">
        <v>-12.971</v>
      </c>
      <c r="I290" s="222"/>
      <c r="J290" s="218"/>
      <c r="K290" s="218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224</v>
      </c>
      <c r="AU290" s="227" t="s">
        <v>86</v>
      </c>
      <c r="AV290" s="14" t="s">
        <v>86</v>
      </c>
      <c r="AW290" s="14" t="s">
        <v>32</v>
      </c>
      <c r="AX290" s="14" t="s">
        <v>77</v>
      </c>
      <c r="AY290" s="227" t="s">
        <v>215</v>
      </c>
    </row>
    <row r="291" spans="2:51" s="13" customFormat="1" ht="11.25">
      <c r="B291" s="206"/>
      <c r="C291" s="207"/>
      <c r="D291" s="208" t="s">
        <v>224</v>
      </c>
      <c r="E291" s="209" t="s">
        <v>1</v>
      </c>
      <c r="F291" s="210" t="s">
        <v>1918</v>
      </c>
      <c r="G291" s="207"/>
      <c r="H291" s="209" t="s">
        <v>1</v>
      </c>
      <c r="I291" s="211"/>
      <c r="J291" s="207"/>
      <c r="K291" s="207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224</v>
      </c>
      <c r="AU291" s="216" t="s">
        <v>86</v>
      </c>
      <c r="AV291" s="13" t="s">
        <v>84</v>
      </c>
      <c r="AW291" s="13" t="s">
        <v>32</v>
      </c>
      <c r="AX291" s="13" t="s">
        <v>77</v>
      </c>
      <c r="AY291" s="216" t="s">
        <v>215</v>
      </c>
    </row>
    <row r="292" spans="2:51" s="14" customFormat="1" ht="11.25">
      <c r="B292" s="217"/>
      <c r="C292" s="218"/>
      <c r="D292" s="208" t="s">
        <v>224</v>
      </c>
      <c r="E292" s="219" t="s">
        <v>1</v>
      </c>
      <c r="F292" s="220" t="s">
        <v>1919</v>
      </c>
      <c r="G292" s="218"/>
      <c r="H292" s="221">
        <v>-1.764</v>
      </c>
      <c r="I292" s="222"/>
      <c r="J292" s="218"/>
      <c r="K292" s="218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224</v>
      </c>
      <c r="AU292" s="227" t="s">
        <v>86</v>
      </c>
      <c r="AV292" s="14" t="s">
        <v>86</v>
      </c>
      <c r="AW292" s="14" t="s">
        <v>32</v>
      </c>
      <c r="AX292" s="14" t="s">
        <v>77</v>
      </c>
      <c r="AY292" s="227" t="s">
        <v>215</v>
      </c>
    </row>
    <row r="293" spans="2:51" s="14" customFormat="1" ht="11.25">
      <c r="B293" s="217"/>
      <c r="C293" s="218"/>
      <c r="D293" s="208" t="s">
        <v>224</v>
      </c>
      <c r="E293" s="219" t="s">
        <v>1</v>
      </c>
      <c r="F293" s="220" t="s">
        <v>1920</v>
      </c>
      <c r="G293" s="218"/>
      <c r="H293" s="221">
        <v>-5.046</v>
      </c>
      <c r="I293" s="222"/>
      <c r="J293" s="218"/>
      <c r="K293" s="218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224</v>
      </c>
      <c r="AU293" s="227" t="s">
        <v>86</v>
      </c>
      <c r="AV293" s="14" t="s">
        <v>86</v>
      </c>
      <c r="AW293" s="14" t="s">
        <v>32</v>
      </c>
      <c r="AX293" s="14" t="s">
        <v>77</v>
      </c>
      <c r="AY293" s="227" t="s">
        <v>215</v>
      </c>
    </row>
    <row r="294" spans="2:51" s="14" customFormat="1" ht="11.25">
      <c r="B294" s="217"/>
      <c r="C294" s="218"/>
      <c r="D294" s="208" t="s">
        <v>224</v>
      </c>
      <c r="E294" s="219" t="s">
        <v>1</v>
      </c>
      <c r="F294" s="220" t="s">
        <v>1921</v>
      </c>
      <c r="G294" s="218"/>
      <c r="H294" s="221">
        <v>-17.633</v>
      </c>
      <c r="I294" s="222"/>
      <c r="J294" s="218"/>
      <c r="K294" s="218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224</v>
      </c>
      <c r="AU294" s="227" t="s">
        <v>86</v>
      </c>
      <c r="AV294" s="14" t="s">
        <v>86</v>
      </c>
      <c r="AW294" s="14" t="s">
        <v>32</v>
      </c>
      <c r="AX294" s="14" t="s">
        <v>77</v>
      </c>
      <c r="AY294" s="227" t="s">
        <v>215</v>
      </c>
    </row>
    <row r="295" spans="2:51" s="15" customFormat="1" ht="11.25">
      <c r="B295" s="228"/>
      <c r="C295" s="229"/>
      <c r="D295" s="208" t="s">
        <v>224</v>
      </c>
      <c r="E295" s="230" t="s">
        <v>185</v>
      </c>
      <c r="F295" s="231" t="s">
        <v>227</v>
      </c>
      <c r="G295" s="229"/>
      <c r="H295" s="232">
        <v>236.186</v>
      </c>
      <c r="I295" s="233"/>
      <c r="J295" s="229"/>
      <c r="K295" s="229"/>
      <c r="L295" s="234"/>
      <c r="M295" s="235"/>
      <c r="N295" s="236"/>
      <c r="O295" s="236"/>
      <c r="P295" s="236"/>
      <c r="Q295" s="236"/>
      <c r="R295" s="236"/>
      <c r="S295" s="236"/>
      <c r="T295" s="237"/>
      <c r="AT295" s="238" t="s">
        <v>224</v>
      </c>
      <c r="AU295" s="238" t="s">
        <v>86</v>
      </c>
      <c r="AV295" s="15" t="s">
        <v>222</v>
      </c>
      <c r="AW295" s="15" t="s">
        <v>32</v>
      </c>
      <c r="AX295" s="15" t="s">
        <v>84</v>
      </c>
      <c r="AY295" s="238" t="s">
        <v>215</v>
      </c>
    </row>
    <row r="296" spans="1:65" s="2" customFormat="1" ht="24.2" customHeight="1">
      <c r="A296" s="35"/>
      <c r="B296" s="36"/>
      <c r="C296" s="250" t="s">
        <v>536</v>
      </c>
      <c r="D296" s="250" t="s">
        <v>527</v>
      </c>
      <c r="E296" s="251" t="s">
        <v>528</v>
      </c>
      <c r="F296" s="252" t="s">
        <v>529</v>
      </c>
      <c r="G296" s="253" t="s">
        <v>272</v>
      </c>
      <c r="H296" s="254">
        <v>330.101</v>
      </c>
      <c r="I296" s="255"/>
      <c r="J296" s="256">
        <f>ROUND(I296*H296,2)</f>
        <v>0</v>
      </c>
      <c r="K296" s="252" t="s">
        <v>221</v>
      </c>
      <c r="L296" s="257"/>
      <c r="M296" s="258" t="s">
        <v>1</v>
      </c>
      <c r="N296" s="259" t="s">
        <v>42</v>
      </c>
      <c r="O296" s="72"/>
      <c r="P296" s="202">
        <f>O296*H296</f>
        <v>0</v>
      </c>
      <c r="Q296" s="202">
        <v>0</v>
      </c>
      <c r="R296" s="202">
        <f>Q296*H296</f>
        <v>0</v>
      </c>
      <c r="S296" s="202">
        <v>0</v>
      </c>
      <c r="T296" s="203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04" t="s">
        <v>261</v>
      </c>
      <c r="AT296" s="204" t="s">
        <v>527</v>
      </c>
      <c r="AU296" s="204" t="s">
        <v>86</v>
      </c>
      <c r="AY296" s="18" t="s">
        <v>215</v>
      </c>
      <c r="BE296" s="205">
        <f>IF(N296="základní",J296,0)</f>
        <v>0</v>
      </c>
      <c r="BF296" s="205">
        <f>IF(N296="snížená",J296,0)</f>
        <v>0</v>
      </c>
      <c r="BG296" s="205">
        <f>IF(N296="zákl. přenesená",J296,0)</f>
        <v>0</v>
      </c>
      <c r="BH296" s="205">
        <f>IF(N296="sníž. přenesená",J296,0)</f>
        <v>0</v>
      </c>
      <c r="BI296" s="205">
        <f>IF(N296="nulová",J296,0)</f>
        <v>0</v>
      </c>
      <c r="BJ296" s="18" t="s">
        <v>84</v>
      </c>
      <c r="BK296" s="205">
        <f>ROUND(I296*H296,2)</f>
        <v>0</v>
      </c>
      <c r="BL296" s="18" t="s">
        <v>222</v>
      </c>
      <c r="BM296" s="204" t="s">
        <v>530</v>
      </c>
    </row>
    <row r="297" spans="2:51" s="14" customFormat="1" ht="11.25">
      <c r="B297" s="217"/>
      <c r="C297" s="218"/>
      <c r="D297" s="208" t="s">
        <v>224</v>
      </c>
      <c r="E297" s="219" t="s">
        <v>1</v>
      </c>
      <c r="F297" s="220" t="s">
        <v>1922</v>
      </c>
      <c r="G297" s="218"/>
      <c r="H297" s="221">
        <v>236.186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224</v>
      </c>
      <c r="AU297" s="227" t="s">
        <v>86</v>
      </c>
      <c r="AV297" s="14" t="s">
        <v>86</v>
      </c>
      <c r="AW297" s="14" t="s">
        <v>32</v>
      </c>
      <c r="AX297" s="14" t="s">
        <v>77</v>
      </c>
      <c r="AY297" s="227" t="s">
        <v>215</v>
      </c>
    </row>
    <row r="298" spans="2:51" s="13" customFormat="1" ht="11.25">
      <c r="B298" s="206"/>
      <c r="C298" s="207"/>
      <c r="D298" s="208" t="s">
        <v>224</v>
      </c>
      <c r="E298" s="209" t="s">
        <v>1</v>
      </c>
      <c r="F298" s="210" t="s">
        <v>1923</v>
      </c>
      <c r="G298" s="207"/>
      <c r="H298" s="209" t="s">
        <v>1</v>
      </c>
      <c r="I298" s="211"/>
      <c r="J298" s="207"/>
      <c r="K298" s="207"/>
      <c r="L298" s="212"/>
      <c r="M298" s="213"/>
      <c r="N298" s="214"/>
      <c r="O298" s="214"/>
      <c r="P298" s="214"/>
      <c r="Q298" s="214"/>
      <c r="R298" s="214"/>
      <c r="S298" s="214"/>
      <c r="T298" s="215"/>
      <c r="AT298" s="216" t="s">
        <v>224</v>
      </c>
      <c r="AU298" s="216" t="s">
        <v>86</v>
      </c>
      <c r="AV298" s="13" t="s">
        <v>84</v>
      </c>
      <c r="AW298" s="13" t="s">
        <v>32</v>
      </c>
      <c r="AX298" s="13" t="s">
        <v>77</v>
      </c>
      <c r="AY298" s="216" t="s">
        <v>215</v>
      </c>
    </row>
    <row r="299" spans="2:51" s="13" customFormat="1" ht="11.25">
      <c r="B299" s="206"/>
      <c r="C299" s="207"/>
      <c r="D299" s="208" t="s">
        <v>224</v>
      </c>
      <c r="E299" s="209" t="s">
        <v>1</v>
      </c>
      <c r="F299" s="210" t="s">
        <v>1924</v>
      </c>
      <c r="G299" s="207"/>
      <c r="H299" s="209" t="s">
        <v>1</v>
      </c>
      <c r="I299" s="211"/>
      <c r="J299" s="207"/>
      <c r="K299" s="207"/>
      <c r="L299" s="212"/>
      <c r="M299" s="213"/>
      <c r="N299" s="214"/>
      <c r="O299" s="214"/>
      <c r="P299" s="214"/>
      <c r="Q299" s="214"/>
      <c r="R299" s="214"/>
      <c r="S299" s="214"/>
      <c r="T299" s="215"/>
      <c r="AT299" s="216" t="s">
        <v>224</v>
      </c>
      <c r="AU299" s="216" t="s">
        <v>86</v>
      </c>
      <c r="AV299" s="13" t="s">
        <v>84</v>
      </c>
      <c r="AW299" s="13" t="s">
        <v>32</v>
      </c>
      <c r="AX299" s="13" t="s">
        <v>77</v>
      </c>
      <c r="AY299" s="216" t="s">
        <v>215</v>
      </c>
    </row>
    <row r="300" spans="2:51" s="14" customFormat="1" ht="11.25">
      <c r="B300" s="217"/>
      <c r="C300" s="218"/>
      <c r="D300" s="208" t="s">
        <v>224</v>
      </c>
      <c r="E300" s="219" t="s">
        <v>1</v>
      </c>
      <c r="F300" s="220" t="s">
        <v>1925</v>
      </c>
      <c r="G300" s="218"/>
      <c r="H300" s="221">
        <v>-84.39</v>
      </c>
      <c r="I300" s="222"/>
      <c r="J300" s="218"/>
      <c r="K300" s="218"/>
      <c r="L300" s="223"/>
      <c r="M300" s="224"/>
      <c r="N300" s="225"/>
      <c r="O300" s="225"/>
      <c r="P300" s="225"/>
      <c r="Q300" s="225"/>
      <c r="R300" s="225"/>
      <c r="S300" s="225"/>
      <c r="T300" s="226"/>
      <c r="AT300" s="227" t="s">
        <v>224</v>
      </c>
      <c r="AU300" s="227" t="s">
        <v>86</v>
      </c>
      <c r="AV300" s="14" t="s">
        <v>86</v>
      </c>
      <c r="AW300" s="14" t="s">
        <v>32</v>
      </c>
      <c r="AX300" s="14" t="s">
        <v>77</v>
      </c>
      <c r="AY300" s="227" t="s">
        <v>215</v>
      </c>
    </row>
    <row r="301" spans="2:51" s="13" customFormat="1" ht="11.25">
      <c r="B301" s="206"/>
      <c r="C301" s="207"/>
      <c r="D301" s="208" t="s">
        <v>224</v>
      </c>
      <c r="E301" s="209" t="s">
        <v>1</v>
      </c>
      <c r="F301" s="210" t="s">
        <v>1926</v>
      </c>
      <c r="G301" s="207"/>
      <c r="H301" s="209" t="s">
        <v>1</v>
      </c>
      <c r="I301" s="211"/>
      <c r="J301" s="207"/>
      <c r="K301" s="207"/>
      <c r="L301" s="212"/>
      <c r="M301" s="213"/>
      <c r="N301" s="214"/>
      <c r="O301" s="214"/>
      <c r="P301" s="214"/>
      <c r="Q301" s="214"/>
      <c r="R301" s="214"/>
      <c r="S301" s="214"/>
      <c r="T301" s="215"/>
      <c r="AT301" s="216" t="s">
        <v>224</v>
      </c>
      <c r="AU301" s="216" t="s">
        <v>86</v>
      </c>
      <c r="AV301" s="13" t="s">
        <v>84</v>
      </c>
      <c r="AW301" s="13" t="s">
        <v>32</v>
      </c>
      <c r="AX301" s="13" t="s">
        <v>77</v>
      </c>
      <c r="AY301" s="216" t="s">
        <v>215</v>
      </c>
    </row>
    <row r="302" spans="2:51" s="14" customFormat="1" ht="11.25">
      <c r="B302" s="217"/>
      <c r="C302" s="218"/>
      <c r="D302" s="208" t="s">
        <v>224</v>
      </c>
      <c r="E302" s="219" t="s">
        <v>1</v>
      </c>
      <c r="F302" s="220" t="s">
        <v>1927</v>
      </c>
      <c r="G302" s="218"/>
      <c r="H302" s="221">
        <v>1.411</v>
      </c>
      <c r="I302" s="222"/>
      <c r="J302" s="218"/>
      <c r="K302" s="218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224</v>
      </c>
      <c r="AU302" s="227" t="s">
        <v>86</v>
      </c>
      <c r="AV302" s="14" t="s">
        <v>86</v>
      </c>
      <c r="AW302" s="14" t="s">
        <v>32</v>
      </c>
      <c r="AX302" s="14" t="s">
        <v>77</v>
      </c>
      <c r="AY302" s="227" t="s">
        <v>215</v>
      </c>
    </row>
    <row r="303" spans="2:51" s="14" customFormat="1" ht="11.25">
      <c r="B303" s="217"/>
      <c r="C303" s="218"/>
      <c r="D303" s="208" t="s">
        <v>224</v>
      </c>
      <c r="E303" s="219" t="s">
        <v>1</v>
      </c>
      <c r="F303" s="220" t="s">
        <v>1928</v>
      </c>
      <c r="G303" s="218"/>
      <c r="H303" s="221">
        <v>4.715</v>
      </c>
      <c r="I303" s="222"/>
      <c r="J303" s="218"/>
      <c r="K303" s="218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224</v>
      </c>
      <c r="AU303" s="227" t="s">
        <v>86</v>
      </c>
      <c r="AV303" s="14" t="s">
        <v>86</v>
      </c>
      <c r="AW303" s="14" t="s">
        <v>32</v>
      </c>
      <c r="AX303" s="14" t="s">
        <v>77</v>
      </c>
      <c r="AY303" s="227" t="s">
        <v>215</v>
      </c>
    </row>
    <row r="304" spans="2:51" s="14" customFormat="1" ht="11.25">
      <c r="B304" s="217"/>
      <c r="C304" s="218"/>
      <c r="D304" s="208" t="s">
        <v>224</v>
      </c>
      <c r="E304" s="219" t="s">
        <v>1</v>
      </c>
      <c r="F304" s="220" t="s">
        <v>1929</v>
      </c>
      <c r="G304" s="218"/>
      <c r="H304" s="221">
        <v>17.633</v>
      </c>
      <c r="I304" s="222"/>
      <c r="J304" s="218"/>
      <c r="K304" s="218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224</v>
      </c>
      <c r="AU304" s="227" t="s">
        <v>86</v>
      </c>
      <c r="AV304" s="14" t="s">
        <v>86</v>
      </c>
      <c r="AW304" s="14" t="s">
        <v>32</v>
      </c>
      <c r="AX304" s="14" t="s">
        <v>77</v>
      </c>
      <c r="AY304" s="227" t="s">
        <v>215</v>
      </c>
    </row>
    <row r="305" spans="2:51" s="13" customFormat="1" ht="11.25">
      <c r="B305" s="206"/>
      <c r="C305" s="207"/>
      <c r="D305" s="208" t="s">
        <v>224</v>
      </c>
      <c r="E305" s="209" t="s">
        <v>1</v>
      </c>
      <c r="F305" s="210" t="s">
        <v>1822</v>
      </c>
      <c r="G305" s="207"/>
      <c r="H305" s="209" t="s">
        <v>1</v>
      </c>
      <c r="I305" s="211"/>
      <c r="J305" s="207"/>
      <c r="K305" s="207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224</v>
      </c>
      <c r="AU305" s="216" t="s">
        <v>86</v>
      </c>
      <c r="AV305" s="13" t="s">
        <v>84</v>
      </c>
      <c r="AW305" s="13" t="s">
        <v>32</v>
      </c>
      <c r="AX305" s="13" t="s">
        <v>77</v>
      </c>
      <c r="AY305" s="216" t="s">
        <v>215</v>
      </c>
    </row>
    <row r="306" spans="2:51" s="14" customFormat="1" ht="11.25">
      <c r="B306" s="217"/>
      <c r="C306" s="218"/>
      <c r="D306" s="208" t="s">
        <v>224</v>
      </c>
      <c r="E306" s="219" t="s">
        <v>1</v>
      </c>
      <c r="F306" s="220" t="s">
        <v>1930</v>
      </c>
      <c r="G306" s="218"/>
      <c r="H306" s="221">
        <v>-1.543</v>
      </c>
      <c r="I306" s="222"/>
      <c r="J306" s="218"/>
      <c r="K306" s="218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224</v>
      </c>
      <c r="AU306" s="227" t="s">
        <v>86</v>
      </c>
      <c r="AV306" s="14" t="s">
        <v>86</v>
      </c>
      <c r="AW306" s="14" t="s">
        <v>32</v>
      </c>
      <c r="AX306" s="14" t="s">
        <v>77</v>
      </c>
      <c r="AY306" s="227" t="s">
        <v>215</v>
      </c>
    </row>
    <row r="307" spans="2:51" s="15" customFormat="1" ht="11.25">
      <c r="B307" s="228"/>
      <c r="C307" s="229"/>
      <c r="D307" s="208" t="s">
        <v>224</v>
      </c>
      <c r="E307" s="230" t="s">
        <v>1784</v>
      </c>
      <c r="F307" s="231" t="s">
        <v>227</v>
      </c>
      <c r="G307" s="229"/>
      <c r="H307" s="232">
        <v>174.012</v>
      </c>
      <c r="I307" s="233"/>
      <c r="J307" s="229"/>
      <c r="K307" s="229"/>
      <c r="L307" s="234"/>
      <c r="M307" s="235"/>
      <c r="N307" s="236"/>
      <c r="O307" s="236"/>
      <c r="P307" s="236"/>
      <c r="Q307" s="236"/>
      <c r="R307" s="236"/>
      <c r="S307" s="236"/>
      <c r="T307" s="237"/>
      <c r="AT307" s="238" t="s">
        <v>224</v>
      </c>
      <c r="AU307" s="238" t="s">
        <v>86</v>
      </c>
      <c r="AV307" s="15" t="s">
        <v>222</v>
      </c>
      <c r="AW307" s="15" t="s">
        <v>32</v>
      </c>
      <c r="AX307" s="15" t="s">
        <v>77</v>
      </c>
      <c r="AY307" s="238" t="s">
        <v>215</v>
      </c>
    </row>
    <row r="308" spans="2:51" s="14" customFormat="1" ht="11.25">
      <c r="B308" s="217"/>
      <c r="C308" s="218"/>
      <c r="D308" s="208" t="s">
        <v>224</v>
      </c>
      <c r="E308" s="219" t="s">
        <v>1</v>
      </c>
      <c r="F308" s="220" t="s">
        <v>1931</v>
      </c>
      <c r="G308" s="218"/>
      <c r="H308" s="221">
        <v>330.101</v>
      </c>
      <c r="I308" s="222"/>
      <c r="J308" s="218"/>
      <c r="K308" s="218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224</v>
      </c>
      <c r="AU308" s="227" t="s">
        <v>86</v>
      </c>
      <c r="AV308" s="14" t="s">
        <v>86</v>
      </c>
      <c r="AW308" s="14" t="s">
        <v>32</v>
      </c>
      <c r="AX308" s="14" t="s">
        <v>84</v>
      </c>
      <c r="AY308" s="227" t="s">
        <v>215</v>
      </c>
    </row>
    <row r="309" spans="1:65" s="2" customFormat="1" ht="24.2" customHeight="1">
      <c r="A309" s="35"/>
      <c r="B309" s="36"/>
      <c r="C309" s="193" t="s">
        <v>540</v>
      </c>
      <c r="D309" s="193" t="s">
        <v>217</v>
      </c>
      <c r="E309" s="194" t="s">
        <v>533</v>
      </c>
      <c r="F309" s="195" t="s">
        <v>534</v>
      </c>
      <c r="G309" s="196" t="s">
        <v>365</v>
      </c>
      <c r="H309" s="197">
        <v>236.186</v>
      </c>
      <c r="I309" s="198"/>
      <c r="J309" s="199">
        <f>ROUND(I309*H309,2)</f>
        <v>0</v>
      </c>
      <c r="K309" s="195" t="s">
        <v>231</v>
      </c>
      <c r="L309" s="40"/>
      <c r="M309" s="200" t="s">
        <v>1</v>
      </c>
      <c r="N309" s="201" t="s">
        <v>42</v>
      </c>
      <c r="O309" s="72"/>
      <c r="P309" s="202">
        <f>O309*H309</f>
        <v>0</v>
      </c>
      <c r="Q309" s="202">
        <v>0</v>
      </c>
      <c r="R309" s="202">
        <f>Q309*H309</f>
        <v>0</v>
      </c>
      <c r="S309" s="202">
        <v>0</v>
      </c>
      <c r="T309" s="203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4" t="s">
        <v>222</v>
      </c>
      <c r="AT309" s="204" t="s">
        <v>217</v>
      </c>
      <c r="AU309" s="204" t="s">
        <v>86</v>
      </c>
      <c r="AY309" s="18" t="s">
        <v>215</v>
      </c>
      <c r="BE309" s="205">
        <f>IF(N309="základní",J309,0)</f>
        <v>0</v>
      </c>
      <c r="BF309" s="205">
        <f>IF(N309="snížená",J309,0)</f>
        <v>0</v>
      </c>
      <c r="BG309" s="205">
        <f>IF(N309="zákl. přenesená",J309,0)</f>
        <v>0</v>
      </c>
      <c r="BH309" s="205">
        <f>IF(N309="sníž. přenesená",J309,0)</f>
        <v>0</v>
      </c>
      <c r="BI309" s="205">
        <f>IF(N309="nulová",J309,0)</f>
        <v>0</v>
      </c>
      <c r="BJ309" s="18" t="s">
        <v>84</v>
      </c>
      <c r="BK309" s="205">
        <f>ROUND(I309*H309,2)</f>
        <v>0</v>
      </c>
      <c r="BL309" s="18" t="s">
        <v>222</v>
      </c>
      <c r="BM309" s="204" t="s">
        <v>535</v>
      </c>
    </row>
    <row r="310" spans="2:51" s="14" customFormat="1" ht="11.25">
      <c r="B310" s="217"/>
      <c r="C310" s="218"/>
      <c r="D310" s="208" t="s">
        <v>224</v>
      </c>
      <c r="E310" s="219" t="s">
        <v>1</v>
      </c>
      <c r="F310" s="220" t="s">
        <v>185</v>
      </c>
      <c r="G310" s="218"/>
      <c r="H310" s="221">
        <v>236.186</v>
      </c>
      <c r="I310" s="222"/>
      <c r="J310" s="218"/>
      <c r="K310" s="218"/>
      <c r="L310" s="223"/>
      <c r="M310" s="224"/>
      <c r="N310" s="225"/>
      <c r="O310" s="225"/>
      <c r="P310" s="225"/>
      <c r="Q310" s="225"/>
      <c r="R310" s="225"/>
      <c r="S310" s="225"/>
      <c r="T310" s="226"/>
      <c r="AT310" s="227" t="s">
        <v>224</v>
      </c>
      <c r="AU310" s="227" t="s">
        <v>86</v>
      </c>
      <c r="AV310" s="14" t="s">
        <v>86</v>
      </c>
      <c r="AW310" s="14" t="s">
        <v>32</v>
      </c>
      <c r="AX310" s="14" t="s">
        <v>84</v>
      </c>
      <c r="AY310" s="227" t="s">
        <v>215</v>
      </c>
    </row>
    <row r="311" spans="1:65" s="2" customFormat="1" ht="24.2" customHeight="1">
      <c r="A311" s="35"/>
      <c r="B311" s="36"/>
      <c r="C311" s="193" t="s">
        <v>548</v>
      </c>
      <c r="D311" s="193" t="s">
        <v>217</v>
      </c>
      <c r="E311" s="194" t="s">
        <v>537</v>
      </c>
      <c r="F311" s="195" t="s">
        <v>538</v>
      </c>
      <c r="G311" s="196" t="s">
        <v>365</v>
      </c>
      <c r="H311" s="197">
        <v>236.186</v>
      </c>
      <c r="I311" s="198"/>
      <c r="J311" s="199">
        <f>ROUND(I311*H311,2)</f>
        <v>0</v>
      </c>
      <c r="K311" s="195" t="s">
        <v>231</v>
      </c>
      <c r="L311" s="40"/>
      <c r="M311" s="200" t="s">
        <v>1</v>
      </c>
      <c r="N311" s="201" t="s">
        <v>42</v>
      </c>
      <c r="O311" s="72"/>
      <c r="P311" s="202">
        <f>O311*H311</f>
        <v>0</v>
      </c>
      <c r="Q311" s="202">
        <v>0</v>
      </c>
      <c r="R311" s="202">
        <f>Q311*H311</f>
        <v>0</v>
      </c>
      <c r="S311" s="202">
        <v>0</v>
      </c>
      <c r="T311" s="203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4" t="s">
        <v>222</v>
      </c>
      <c r="AT311" s="204" t="s">
        <v>217</v>
      </c>
      <c r="AU311" s="204" t="s">
        <v>86</v>
      </c>
      <c r="AY311" s="18" t="s">
        <v>215</v>
      </c>
      <c r="BE311" s="205">
        <f>IF(N311="základní",J311,0)</f>
        <v>0</v>
      </c>
      <c r="BF311" s="205">
        <f>IF(N311="snížená",J311,0)</f>
        <v>0</v>
      </c>
      <c r="BG311" s="205">
        <f>IF(N311="zákl. přenesená",J311,0)</f>
        <v>0</v>
      </c>
      <c r="BH311" s="205">
        <f>IF(N311="sníž. přenesená",J311,0)</f>
        <v>0</v>
      </c>
      <c r="BI311" s="205">
        <f>IF(N311="nulová",J311,0)</f>
        <v>0</v>
      </c>
      <c r="BJ311" s="18" t="s">
        <v>84</v>
      </c>
      <c r="BK311" s="205">
        <f>ROUND(I311*H311,2)</f>
        <v>0</v>
      </c>
      <c r="BL311" s="18" t="s">
        <v>222</v>
      </c>
      <c r="BM311" s="204" t="s">
        <v>539</v>
      </c>
    </row>
    <row r="312" spans="1:65" s="2" customFormat="1" ht="24.2" customHeight="1">
      <c r="A312" s="35"/>
      <c r="B312" s="36"/>
      <c r="C312" s="193" t="s">
        <v>553</v>
      </c>
      <c r="D312" s="193" t="s">
        <v>217</v>
      </c>
      <c r="E312" s="194" t="s">
        <v>541</v>
      </c>
      <c r="F312" s="195" t="s">
        <v>542</v>
      </c>
      <c r="G312" s="196" t="s">
        <v>365</v>
      </c>
      <c r="H312" s="197">
        <v>92.76</v>
      </c>
      <c r="I312" s="198"/>
      <c r="J312" s="199">
        <f>ROUND(I312*H312,2)</f>
        <v>0</v>
      </c>
      <c r="K312" s="195" t="s">
        <v>231</v>
      </c>
      <c r="L312" s="40"/>
      <c r="M312" s="200" t="s">
        <v>1</v>
      </c>
      <c r="N312" s="201" t="s">
        <v>42</v>
      </c>
      <c r="O312" s="72"/>
      <c r="P312" s="202">
        <f>O312*H312</f>
        <v>0</v>
      </c>
      <c r="Q312" s="202">
        <v>0</v>
      </c>
      <c r="R312" s="202">
        <f>Q312*H312</f>
        <v>0</v>
      </c>
      <c r="S312" s="202">
        <v>0</v>
      </c>
      <c r="T312" s="203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4" t="s">
        <v>222</v>
      </c>
      <c r="AT312" s="204" t="s">
        <v>217</v>
      </c>
      <c r="AU312" s="204" t="s">
        <v>86</v>
      </c>
      <c r="AY312" s="18" t="s">
        <v>215</v>
      </c>
      <c r="BE312" s="205">
        <f>IF(N312="základní",J312,0)</f>
        <v>0</v>
      </c>
      <c r="BF312" s="205">
        <f>IF(N312="snížená",J312,0)</f>
        <v>0</v>
      </c>
      <c r="BG312" s="205">
        <f>IF(N312="zákl. přenesená",J312,0)</f>
        <v>0</v>
      </c>
      <c r="BH312" s="205">
        <f>IF(N312="sníž. přenesená",J312,0)</f>
        <v>0</v>
      </c>
      <c r="BI312" s="205">
        <f>IF(N312="nulová",J312,0)</f>
        <v>0</v>
      </c>
      <c r="BJ312" s="18" t="s">
        <v>84</v>
      </c>
      <c r="BK312" s="205">
        <f>ROUND(I312*H312,2)</f>
        <v>0</v>
      </c>
      <c r="BL312" s="18" t="s">
        <v>222</v>
      </c>
      <c r="BM312" s="204" t="s">
        <v>543</v>
      </c>
    </row>
    <row r="313" spans="2:51" s="13" customFormat="1" ht="11.25">
      <c r="B313" s="206"/>
      <c r="C313" s="207"/>
      <c r="D313" s="208" t="s">
        <v>224</v>
      </c>
      <c r="E313" s="209" t="s">
        <v>1</v>
      </c>
      <c r="F313" s="210" t="s">
        <v>544</v>
      </c>
      <c r="G313" s="207"/>
      <c r="H313" s="209" t="s">
        <v>1</v>
      </c>
      <c r="I313" s="211"/>
      <c r="J313" s="207"/>
      <c r="K313" s="207"/>
      <c r="L313" s="212"/>
      <c r="M313" s="213"/>
      <c r="N313" s="214"/>
      <c r="O313" s="214"/>
      <c r="P313" s="214"/>
      <c r="Q313" s="214"/>
      <c r="R313" s="214"/>
      <c r="S313" s="214"/>
      <c r="T313" s="215"/>
      <c r="AT313" s="216" t="s">
        <v>224</v>
      </c>
      <c r="AU313" s="216" t="s">
        <v>86</v>
      </c>
      <c r="AV313" s="13" t="s">
        <v>84</v>
      </c>
      <c r="AW313" s="13" t="s">
        <v>32</v>
      </c>
      <c r="AX313" s="13" t="s">
        <v>77</v>
      </c>
      <c r="AY313" s="216" t="s">
        <v>215</v>
      </c>
    </row>
    <row r="314" spans="2:51" s="14" customFormat="1" ht="11.25">
      <c r="B314" s="217"/>
      <c r="C314" s="218"/>
      <c r="D314" s="208" t="s">
        <v>224</v>
      </c>
      <c r="E314" s="219" t="s">
        <v>1</v>
      </c>
      <c r="F314" s="220" t="s">
        <v>1932</v>
      </c>
      <c r="G314" s="218"/>
      <c r="H314" s="221">
        <v>94.575</v>
      </c>
      <c r="I314" s="222"/>
      <c r="J314" s="218"/>
      <c r="K314" s="218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224</v>
      </c>
      <c r="AU314" s="227" t="s">
        <v>86</v>
      </c>
      <c r="AV314" s="14" t="s">
        <v>86</v>
      </c>
      <c r="AW314" s="14" t="s">
        <v>32</v>
      </c>
      <c r="AX314" s="14" t="s">
        <v>77</v>
      </c>
      <c r="AY314" s="227" t="s">
        <v>215</v>
      </c>
    </row>
    <row r="315" spans="2:51" s="13" customFormat="1" ht="11.25">
      <c r="B315" s="206"/>
      <c r="C315" s="207"/>
      <c r="D315" s="208" t="s">
        <v>224</v>
      </c>
      <c r="E315" s="209" t="s">
        <v>1</v>
      </c>
      <c r="F315" s="210" t="s">
        <v>546</v>
      </c>
      <c r="G315" s="207"/>
      <c r="H315" s="209" t="s">
        <v>1</v>
      </c>
      <c r="I315" s="211"/>
      <c r="J315" s="207"/>
      <c r="K315" s="207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224</v>
      </c>
      <c r="AU315" s="216" t="s">
        <v>86</v>
      </c>
      <c r="AV315" s="13" t="s">
        <v>84</v>
      </c>
      <c r="AW315" s="13" t="s">
        <v>32</v>
      </c>
      <c r="AX315" s="13" t="s">
        <v>77</v>
      </c>
      <c r="AY315" s="216" t="s">
        <v>215</v>
      </c>
    </row>
    <row r="316" spans="2:51" s="14" customFormat="1" ht="11.25">
      <c r="B316" s="217"/>
      <c r="C316" s="218"/>
      <c r="D316" s="208" t="s">
        <v>224</v>
      </c>
      <c r="E316" s="219" t="s">
        <v>1</v>
      </c>
      <c r="F316" s="220" t="s">
        <v>1933</v>
      </c>
      <c r="G316" s="218"/>
      <c r="H316" s="221">
        <v>-1.815</v>
      </c>
      <c r="I316" s="222"/>
      <c r="J316" s="218"/>
      <c r="K316" s="218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224</v>
      </c>
      <c r="AU316" s="227" t="s">
        <v>86</v>
      </c>
      <c r="AV316" s="14" t="s">
        <v>86</v>
      </c>
      <c r="AW316" s="14" t="s">
        <v>32</v>
      </c>
      <c r="AX316" s="14" t="s">
        <v>77</v>
      </c>
      <c r="AY316" s="227" t="s">
        <v>215</v>
      </c>
    </row>
    <row r="317" spans="2:51" s="15" customFormat="1" ht="11.25">
      <c r="B317" s="228"/>
      <c r="C317" s="229"/>
      <c r="D317" s="208" t="s">
        <v>224</v>
      </c>
      <c r="E317" s="230" t="s">
        <v>160</v>
      </c>
      <c r="F317" s="231" t="s">
        <v>227</v>
      </c>
      <c r="G317" s="229"/>
      <c r="H317" s="232">
        <v>92.76</v>
      </c>
      <c r="I317" s="233"/>
      <c r="J317" s="229"/>
      <c r="K317" s="229"/>
      <c r="L317" s="234"/>
      <c r="M317" s="235"/>
      <c r="N317" s="236"/>
      <c r="O317" s="236"/>
      <c r="P317" s="236"/>
      <c r="Q317" s="236"/>
      <c r="R317" s="236"/>
      <c r="S317" s="236"/>
      <c r="T317" s="237"/>
      <c r="AT317" s="238" t="s">
        <v>224</v>
      </c>
      <c r="AU317" s="238" t="s">
        <v>86</v>
      </c>
      <c r="AV317" s="15" t="s">
        <v>222</v>
      </c>
      <c r="AW317" s="15" t="s">
        <v>32</v>
      </c>
      <c r="AX317" s="15" t="s">
        <v>84</v>
      </c>
      <c r="AY317" s="238" t="s">
        <v>215</v>
      </c>
    </row>
    <row r="318" spans="1:65" s="2" customFormat="1" ht="16.5" customHeight="1">
      <c r="A318" s="35"/>
      <c r="B318" s="36"/>
      <c r="C318" s="250" t="s">
        <v>556</v>
      </c>
      <c r="D318" s="250" t="s">
        <v>527</v>
      </c>
      <c r="E318" s="251" t="s">
        <v>549</v>
      </c>
      <c r="F318" s="252" t="s">
        <v>550</v>
      </c>
      <c r="G318" s="253" t="s">
        <v>272</v>
      </c>
      <c r="H318" s="254">
        <v>175.388</v>
      </c>
      <c r="I318" s="255"/>
      <c r="J318" s="256">
        <f>ROUND(I318*H318,2)</f>
        <v>0</v>
      </c>
      <c r="K318" s="252" t="s">
        <v>221</v>
      </c>
      <c r="L318" s="257"/>
      <c r="M318" s="258" t="s">
        <v>1</v>
      </c>
      <c r="N318" s="259" t="s">
        <v>42</v>
      </c>
      <c r="O318" s="72"/>
      <c r="P318" s="202">
        <f>O318*H318</f>
        <v>0</v>
      </c>
      <c r="Q318" s="202">
        <v>0</v>
      </c>
      <c r="R318" s="202">
        <f>Q318*H318</f>
        <v>0</v>
      </c>
      <c r="S318" s="202">
        <v>0</v>
      </c>
      <c r="T318" s="203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04" t="s">
        <v>261</v>
      </c>
      <c r="AT318" s="204" t="s">
        <v>527</v>
      </c>
      <c r="AU318" s="204" t="s">
        <v>86</v>
      </c>
      <c r="AY318" s="18" t="s">
        <v>215</v>
      </c>
      <c r="BE318" s="205">
        <f>IF(N318="základní",J318,0)</f>
        <v>0</v>
      </c>
      <c r="BF318" s="205">
        <f>IF(N318="snížená",J318,0)</f>
        <v>0</v>
      </c>
      <c r="BG318" s="205">
        <f>IF(N318="zákl. přenesená",J318,0)</f>
        <v>0</v>
      </c>
      <c r="BH318" s="205">
        <f>IF(N318="sníž. přenesená",J318,0)</f>
        <v>0</v>
      </c>
      <c r="BI318" s="205">
        <f>IF(N318="nulová",J318,0)</f>
        <v>0</v>
      </c>
      <c r="BJ318" s="18" t="s">
        <v>84</v>
      </c>
      <c r="BK318" s="205">
        <f>ROUND(I318*H318,2)</f>
        <v>0</v>
      </c>
      <c r="BL318" s="18" t="s">
        <v>222</v>
      </c>
      <c r="BM318" s="204" t="s">
        <v>551</v>
      </c>
    </row>
    <row r="319" spans="2:51" s="14" customFormat="1" ht="11.25">
      <c r="B319" s="217"/>
      <c r="C319" s="218"/>
      <c r="D319" s="208" t="s">
        <v>224</v>
      </c>
      <c r="E319" s="219" t="s">
        <v>1</v>
      </c>
      <c r="F319" s="220" t="s">
        <v>552</v>
      </c>
      <c r="G319" s="218"/>
      <c r="H319" s="221">
        <v>175.388</v>
      </c>
      <c r="I319" s="222"/>
      <c r="J319" s="218"/>
      <c r="K319" s="218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224</v>
      </c>
      <c r="AU319" s="227" t="s">
        <v>86</v>
      </c>
      <c r="AV319" s="14" t="s">
        <v>86</v>
      </c>
      <c r="AW319" s="14" t="s">
        <v>32</v>
      </c>
      <c r="AX319" s="14" t="s">
        <v>84</v>
      </c>
      <c r="AY319" s="227" t="s">
        <v>215</v>
      </c>
    </row>
    <row r="320" spans="1:65" s="2" customFormat="1" ht="24.2" customHeight="1">
      <c r="A320" s="35"/>
      <c r="B320" s="36"/>
      <c r="C320" s="193" t="s">
        <v>559</v>
      </c>
      <c r="D320" s="193" t="s">
        <v>217</v>
      </c>
      <c r="E320" s="194" t="s">
        <v>533</v>
      </c>
      <c r="F320" s="195" t="s">
        <v>534</v>
      </c>
      <c r="G320" s="196" t="s">
        <v>365</v>
      </c>
      <c r="H320" s="197">
        <v>92.76</v>
      </c>
      <c r="I320" s="198"/>
      <c r="J320" s="199">
        <f>ROUND(I320*H320,2)</f>
        <v>0</v>
      </c>
      <c r="K320" s="195" t="s">
        <v>231</v>
      </c>
      <c r="L320" s="40"/>
      <c r="M320" s="200" t="s">
        <v>1</v>
      </c>
      <c r="N320" s="201" t="s">
        <v>42</v>
      </c>
      <c r="O320" s="72"/>
      <c r="P320" s="202">
        <f>O320*H320</f>
        <v>0</v>
      </c>
      <c r="Q320" s="202">
        <v>0</v>
      </c>
      <c r="R320" s="202">
        <f>Q320*H320</f>
        <v>0</v>
      </c>
      <c r="S320" s="202">
        <v>0</v>
      </c>
      <c r="T320" s="203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04" t="s">
        <v>222</v>
      </c>
      <c r="AT320" s="204" t="s">
        <v>217</v>
      </c>
      <c r="AU320" s="204" t="s">
        <v>86</v>
      </c>
      <c r="AY320" s="18" t="s">
        <v>215</v>
      </c>
      <c r="BE320" s="205">
        <f>IF(N320="základní",J320,0)</f>
        <v>0</v>
      </c>
      <c r="BF320" s="205">
        <f>IF(N320="snížená",J320,0)</f>
        <v>0</v>
      </c>
      <c r="BG320" s="205">
        <f>IF(N320="zákl. přenesená",J320,0)</f>
        <v>0</v>
      </c>
      <c r="BH320" s="205">
        <f>IF(N320="sníž. přenesená",J320,0)</f>
        <v>0</v>
      </c>
      <c r="BI320" s="205">
        <f>IF(N320="nulová",J320,0)</f>
        <v>0</v>
      </c>
      <c r="BJ320" s="18" t="s">
        <v>84</v>
      </c>
      <c r="BK320" s="205">
        <f>ROUND(I320*H320,2)</f>
        <v>0</v>
      </c>
      <c r="BL320" s="18" t="s">
        <v>222</v>
      </c>
      <c r="BM320" s="204" t="s">
        <v>554</v>
      </c>
    </row>
    <row r="321" spans="2:51" s="14" customFormat="1" ht="11.25">
      <c r="B321" s="217"/>
      <c r="C321" s="218"/>
      <c r="D321" s="208" t="s">
        <v>224</v>
      </c>
      <c r="E321" s="219" t="s">
        <v>1</v>
      </c>
      <c r="F321" s="220" t="s">
        <v>555</v>
      </c>
      <c r="G321" s="218"/>
      <c r="H321" s="221">
        <v>92.76</v>
      </c>
      <c r="I321" s="222"/>
      <c r="J321" s="218"/>
      <c r="K321" s="218"/>
      <c r="L321" s="223"/>
      <c r="M321" s="224"/>
      <c r="N321" s="225"/>
      <c r="O321" s="225"/>
      <c r="P321" s="225"/>
      <c r="Q321" s="225"/>
      <c r="R321" s="225"/>
      <c r="S321" s="225"/>
      <c r="T321" s="226"/>
      <c r="AT321" s="227" t="s">
        <v>224</v>
      </c>
      <c r="AU321" s="227" t="s">
        <v>86</v>
      </c>
      <c r="AV321" s="14" t="s">
        <v>86</v>
      </c>
      <c r="AW321" s="14" t="s">
        <v>32</v>
      </c>
      <c r="AX321" s="14" t="s">
        <v>84</v>
      </c>
      <c r="AY321" s="227" t="s">
        <v>215</v>
      </c>
    </row>
    <row r="322" spans="1:65" s="2" customFormat="1" ht="24.2" customHeight="1">
      <c r="A322" s="35"/>
      <c r="B322" s="36"/>
      <c r="C322" s="193" t="s">
        <v>578</v>
      </c>
      <c r="D322" s="193" t="s">
        <v>217</v>
      </c>
      <c r="E322" s="194" t="s">
        <v>537</v>
      </c>
      <c r="F322" s="195" t="s">
        <v>538</v>
      </c>
      <c r="G322" s="196" t="s">
        <v>365</v>
      </c>
      <c r="H322" s="197">
        <v>92.76</v>
      </c>
      <c r="I322" s="198"/>
      <c r="J322" s="199">
        <f>ROUND(I322*H322,2)</f>
        <v>0</v>
      </c>
      <c r="K322" s="195" t="s">
        <v>231</v>
      </c>
      <c r="L322" s="40"/>
      <c r="M322" s="200" t="s">
        <v>1</v>
      </c>
      <c r="N322" s="201" t="s">
        <v>42</v>
      </c>
      <c r="O322" s="72"/>
      <c r="P322" s="202">
        <f>O322*H322</f>
        <v>0</v>
      </c>
      <c r="Q322" s="202">
        <v>0</v>
      </c>
      <c r="R322" s="202">
        <f>Q322*H322</f>
        <v>0</v>
      </c>
      <c r="S322" s="202">
        <v>0</v>
      </c>
      <c r="T322" s="203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04" t="s">
        <v>222</v>
      </c>
      <c r="AT322" s="204" t="s">
        <v>217</v>
      </c>
      <c r="AU322" s="204" t="s">
        <v>86</v>
      </c>
      <c r="AY322" s="18" t="s">
        <v>215</v>
      </c>
      <c r="BE322" s="205">
        <f>IF(N322="základní",J322,0)</f>
        <v>0</v>
      </c>
      <c r="BF322" s="205">
        <f>IF(N322="snížená",J322,0)</f>
        <v>0</v>
      </c>
      <c r="BG322" s="205">
        <f>IF(N322="zákl. přenesená",J322,0)</f>
        <v>0</v>
      </c>
      <c r="BH322" s="205">
        <f>IF(N322="sníž. přenesená",J322,0)</f>
        <v>0</v>
      </c>
      <c r="BI322" s="205">
        <f>IF(N322="nulová",J322,0)</f>
        <v>0</v>
      </c>
      <c r="BJ322" s="18" t="s">
        <v>84</v>
      </c>
      <c r="BK322" s="205">
        <f>ROUND(I322*H322,2)</f>
        <v>0</v>
      </c>
      <c r="BL322" s="18" t="s">
        <v>222</v>
      </c>
      <c r="BM322" s="204" t="s">
        <v>557</v>
      </c>
    </row>
    <row r="323" spans="1:65" s="2" customFormat="1" ht="24.2" customHeight="1">
      <c r="A323" s="35"/>
      <c r="B323" s="36"/>
      <c r="C323" s="193" t="s">
        <v>581</v>
      </c>
      <c r="D323" s="193" t="s">
        <v>217</v>
      </c>
      <c r="E323" s="194" t="s">
        <v>1934</v>
      </c>
      <c r="F323" s="195" t="s">
        <v>1935</v>
      </c>
      <c r="G323" s="196" t="s">
        <v>230</v>
      </c>
      <c r="H323" s="197">
        <v>16.554</v>
      </c>
      <c r="I323" s="198"/>
      <c r="J323" s="199">
        <f>ROUND(I323*H323,2)</f>
        <v>0</v>
      </c>
      <c r="K323" s="195" t="s">
        <v>231</v>
      </c>
      <c r="L323" s="40"/>
      <c r="M323" s="200" t="s">
        <v>1</v>
      </c>
      <c r="N323" s="201" t="s">
        <v>42</v>
      </c>
      <c r="O323" s="72"/>
      <c r="P323" s="202">
        <f>O323*H323</f>
        <v>0</v>
      </c>
      <c r="Q323" s="202">
        <v>0</v>
      </c>
      <c r="R323" s="202">
        <f>Q323*H323</f>
        <v>0</v>
      </c>
      <c r="S323" s="202">
        <v>0</v>
      </c>
      <c r="T323" s="203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04" t="s">
        <v>222</v>
      </c>
      <c r="AT323" s="204" t="s">
        <v>217</v>
      </c>
      <c r="AU323" s="204" t="s">
        <v>86</v>
      </c>
      <c r="AY323" s="18" t="s">
        <v>215</v>
      </c>
      <c r="BE323" s="205">
        <f>IF(N323="základní",J323,0)</f>
        <v>0</v>
      </c>
      <c r="BF323" s="205">
        <f>IF(N323="snížená",J323,0)</f>
        <v>0</v>
      </c>
      <c r="BG323" s="205">
        <f>IF(N323="zákl. přenesená",J323,0)</f>
        <v>0</v>
      </c>
      <c r="BH323" s="205">
        <f>IF(N323="sníž. přenesená",J323,0)</f>
        <v>0</v>
      </c>
      <c r="BI323" s="205">
        <f>IF(N323="nulová",J323,0)</f>
        <v>0</v>
      </c>
      <c r="BJ323" s="18" t="s">
        <v>84</v>
      </c>
      <c r="BK323" s="205">
        <f>ROUND(I323*H323,2)</f>
        <v>0</v>
      </c>
      <c r="BL323" s="18" t="s">
        <v>222</v>
      </c>
      <c r="BM323" s="204" t="s">
        <v>1936</v>
      </c>
    </row>
    <row r="324" spans="2:51" s="14" customFormat="1" ht="11.25">
      <c r="B324" s="217"/>
      <c r="C324" s="218"/>
      <c r="D324" s="208" t="s">
        <v>224</v>
      </c>
      <c r="E324" s="219" t="s">
        <v>1</v>
      </c>
      <c r="F324" s="220" t="s">
        <v>1937</v>
      </c>
      <c r="G324" s="218"/>
      <c r="H324" s="221">
        <v>16.554</v>
      </c>
      <c r="I324" s="222"/>
      <c r="J324" s="218"/>
      <c r="K324" s="218"/>
      <c r="L324" s="223"/>
      <c r="M324" s="224"/>
      <c r="N324" s="225"/>
      <c r="O324" s="225"/>
      <c r="P324" s="225"/>
      <c r="Q324" s="225"/>
      <c r="R324" s="225"/>
      <c r="S324" s="225"/>
      <c r="T324" s="226"/>
      <c r="AT324" s="227" t="s">
        <v>224</v>
      </c>
      <c r="AU324" s="227" t="s">
        <v>86</v>
      </c>
      <c r="AV324" s="14" t="s">
        <v>86</v>
      </c>
      <c r="AW324" s="14" t="s">
        <v>32</v>
      </c>
      <c r="AX324" s="14" t="s">
        <v>84</v>
      </c>
      <c r="AY324" s="227" t="s">
        <v>215</v>
      </c>
    </row>
    <row r="325" spans="1:65" s="2" customFormat="1" ht="24.2" customHeight="1">
      <c r="A325" s="35"/>
      <c r="B325" s="36"/>
      <c r="C325" s="193" t="s">
        <v>585</v>
      </c>
      <c r="D325" s="193" t="s">
        <v>217</v>
      </c>
      <c r="E325" s="194" t="s">
        <v>1646</v>
      </c>
      <c r="F325" s="195" t="s">
        <v>1647</v>
      </c>
      <c r="G325" s="196" t="s">
        <v>230</v>
      </c>
      <c r="H325" s="197">
        <v>71.497</v>
      </c>
      <c r="I325" s="198"/>
      <c r="J325" s="199">
        <f>ROUND(I325*H325,2)</f>
        <v>0</v>
      </c>
      <c r="K325" s="195" t="s">
        <v>231</v>
      </c>
      <c r="L325" s="40"/>
      <c r="M325" s="200" t="s">
        <v>1</v>
      </c>
      <c r="N325" s="201" t="s">
        <v>42</v>
      </c>
      <c r="O325" s="72"/>
      <c r="P325" s="202">
        <f>O325*H325</f>
        <v>0</v>
      </c>
      <c r="Q325" s="202">
        <v>0</v>
      </c>
      <c r="R325" s="202">
        <f>Q325*H325</f>
        <v>0</v>
      </c>
      <c r="S325" s="202">
        <v>0</v>
      </c>
      <c r="T325" s="203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04" t="s">
        <v>222</v>
      </c>
      <c r="AT325" s="204" t="s">
        <v>217</v>
      </c>
      <c r="AU325" s="204" t="s">
        <v>86</v>
      </c>
      <c r="AY325" s="18" t="s">
        <v>215</v>
      </c>
      <c r="BE325" s="205">
        <f>IF(N325="základní",J325,0)</f>
        <v>0</v>
      </c>
      <c r="BF325" s="205">
        <f>IF(N325="snížená",J325,0)</f>
        <v>0</v>
      </c>
      <c r="BG325" s="205">
        <f>IF(N325="zákl. přenesená",J325,0)</f>
        <v>0</v>
      </c>
      <c r="BH325" s="205">
        <f>IF(N325="sníž. přenesená",J325,0)</f>
        <v>0</v>
      </c>
      <c r="BI325" s="205">
        <f>IF(N325="nulová",J325,0)</f>
        <v>0</v>
      </c>
      <c r="BJ325" s="18" t="s">
        <v>84</v>
      </c>
      <c r="BK325" s="205">
        <f>ROUND(I325*H325,2)</f>
        <v>0</v>
      </c>
      <c r="BL325" s="18" t="s">
        <v>222</v>
      </c>
      <c r="BM325" s="204" t="s">
        <v>1938</v>
      </c>
    </row>
    <row r="326" spans="2:51" s="14" customFormat="1" ht="11.25">
      <c r="B326" s="217"/>
      <c r="C326" s="218"/>
      <c r="D326" s="208" t="s">
        <v>224</v>
      </c>
      <c r="E326" s="219" t="s">
        <v>1</v>
      </c>
      <c r="F326" s="220" t="s">
        <v>1939</v>
      </c>
      <c r="G326" s="218"/>
      <c r="H326" s="221">
        <v>71.497</v>
      </c>
      <c r="I326" s="222"/>
      <c r="J326" s="218"/>
      <c r="K326" s="218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224</v>
      </c>
      <c r="AU326" s="227" t="s">
        <v>86</v>
      </c>
      <c r="AV326" s="14" t="s">
        <v>86</v>
      </c>
      <c r="AW326" s="14" t="s">
        <v>32</v>
      </c>
      <c r="AX326" s="14" t="s">
        <v>84</v>
      </c>
      <c r="AY326" s="227" t="s">
        <v>215</v>
      </c>
    </row>
    <row r="327" spans="1:65" s="2" customFormat="1" ht="33" customHeight="1">
      <c r="A327" s="35"/>
      <c r="B327" s="36"/>
      <c r="C327" s="193" t="s">
        <v>594</v>
      </c>
      <c r="D327" s="193" t="s">
        <v>217</v>
      </c>
      <c r="E327" s="194" t="s">
        <v>1032</v>
      </c>
      <c r="F327" s="195" t="s">
        <v>1033</v>
      </c>
      <c r="G327" s="196" t="s">
        <v>230</v>
      </c>
      <c r="H327" s="197">
        <v>142.994</v>
      </c>
      <c r="I327" s="198"/>
      <c r="J327" s="199">
        <f>ROUND(I327*H327,2)</f>
        <v>0</v>
      </c>
      <c r="K327" s="195" t="s">
        <v>231</v>
      </c>
      <c r="L327" s="40"/>
      <c r="M327" s="200" t="s">
        <v>1</v>
      </c>
      <c r="N327" s="201" t="s">
        <v>42</v>
      </c>
      <c r="O327" s="72"/>
      <c r="P327" s="202">
        <f>O327*H327</f>
        <v>0</v>
      </c>
      <c r="Q327" s="202">
        <v>0</v>
      </c>
      <c r="R327" s="202">
        <f>Q327*H327</f>
        <v>0</v>
      </c>
      <c r="S327" s="202">
        <v>0</v>
      </c>
      <c r="T327" s="203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04" t="s">
        <v>222</v>
      </c>
      <c r="AT327" s="204" t="s">
        <v>217</v>
      </c>
      <c r="AU327" s="204" t="s">
        <v>86</v>
      </c>
      <c r="AY327" s="18" t="s">
        <v>215</v>
      </c>
      <c r="BE327" s="205">
        <f>IF(N327="základní",J327,0)</f>
        <v>0</v>
      </c>
      <c r="BF327" s="205">
        <f>IF(N327="snížená",J327,0)</f>
        <v>0</v>
      </c>
      <c r="BG327" s="205">
        <f>IF(N327="zákl. přenesená",J327,0)</f>
        <v>0</v>
      </c>
      <c r="BH327" s="205">
        <f>IF(N327="sníž. přenesená",J327,0)</f>
        <v>0</v>
      </c>
      <c r="BI327" s="205">
        <f>IF(N327="nulová",J327,0)</f>
        <v>0</v>
      </c>
      <c r="BJ327" s="18" t="s">
        <v>84</v>
      </c>
      <c r="BK327" s="205">
        <f>ROUND(I327*H327,2)</f>
        <v>0</v>
      </c>
      <c r="BL327" s="18" t="s">
        <v>222</v>
      </c>
      <c r="BM327" s="204" t="s">
        <v>1940</v>
      </c>
    </row>
    <row r="328" spans="2:51" s="14" customFormat="1" ht="11.25">
      <c r="B328" s="217"/>
      <c r="C328" s="218"/>
      <c r="D328" s="208" t="s">
        <v>224</v>
      </c>
      <c r="E328" s="219" t="s">
        <v>1</v>
      </c>
      <c r="F328" s="220" t="s">
        <v>1941</v>
      </c>
      <c r="G328" s="218"/>
      <c r="H328" s="221">
        <v>142.994</v>
      </c>
      <c r="I328" s="222"/>
      <c r="J328" s="218"/>
      <c r="K328" s="218"/>
      <c r="L328" s="223"/>
      <c r="M328" s="224"/>
      <c r="N328" s="225"/>
      <c r="O328" s="225"/>
      <c r="P328" s="225"/>
      <c r="Q328" s="225"/>
      <c r="R328" s="225"/>
      <c r="S328" s="225"/>
      <c r="T328" s="226"/>
      <c r="AT328" s="227" t="s">
        <v>224</v>
      </c>
      <c r="AU328" s="227" t="s">
        <v>86</v>
      </c>
      <c r="AV328" s="14" t="s">
        <v>86</v>
      </c>
      <c r="AW328" s="14" t="s">
        <v>32</v>
      </c>
      <c r="AX328" s="14" t="s">
        <v>77</v>
      </c>
      <c r="AY328" s="227" t="s">
        <v>215</v>
      </c>
    </row>
    <row r="329" spans="2:51" s="15" customFormat="1" ht="11.25">
      <c r="B329" s="228"/>
      <c r="C329" s="229"/>
      <c r="D329" s="208" t="s">
        <v>224</v>
      </c>
      <c r="E329" s="230" t="s">
        <v>1487</v>
      </c>
      <c r="F329" s="231" t="s">
        <v>227</v>
      </c>
      <c r="G329" s="229"/>
      <c r="H329" s="232">
        <v>142.994</v>
      </c>
      <c r="I329" s="233"/>
      <c r="J329" s="229"/>
      <c r="K329" s="229"/>
      <c r="L329" s="234"/>
      <c r="M329" s="235"/>
      <c r="N329" s="236"/>
      <c r="O329" s="236"/>
      <c r="P329" s="236"/>
      <c r="Q329" s="236"/>
      <c r="R329" s="236"/>
      <c r="S329" s="236"/>
      <c r="T329" s="237"/>
      <c r="AT329" s="238" t="s">
        <v>224</v>
      </c>
      <c r="AU329" s="238" t="s">
        <v>86</v>
      </c>
      <c r="AV329" s="15" t="s">
        <v>222</v>
      </c>
      <c r="AW329" s="15" t="s">
        <v>32</v>
      </c>
      <c r="AX329" s="15" t="s">
        <v>84</v>
      </c>
      <c r="AY329" s="238" t="s">
        <v>215</v>
      </c>
    </row>
    <row r="330" spans="1:65" s="2" customFormat="1" ht="37.9" customHeight="1">
      <c r="A330" s="35"/>
      <c r="B330" s="36"/>
      <c r="C330" s="193" t="s">
        <v>599</v>
      </c>
      <c r="D330" s="193" t="s">
        <v>217</v>
      </c>
      <c r="E330" s="194" t="s">
        <v>1036</v>
      </c>
      <c r="F330" s="195" t="s">
        <v>1652</v>
      </c>
      <c r="G330" s="196" t="s">
        <v>230</v>
      </c>
      <c r="H330" s="197">
        <v>142.994</v>
      </c>
      <c r="I330" s="198"/>
      <c r="J330" s="199">
        <f>ROUND(I330*H330,2)</f>
        <v>0</v>
      </c>
      <c r="K330" s="195" t="s">
        <v>221</v>
      </c>
      <c r="L330" s="40"/>
      <c r="M330" s="200" t="s">
        <v>1</v>
      </c>
      <c r="N330" s="201" t="s">
        <v>42</v>
      </c>
      <c r="O330" s="72"/>
      <c r="P330" s="202">
        <f>O330*H330</f>
        <v>0</v>
      </c>
      <c r="Q330" s="202">
        <v>0</v>
      </c>
      <c r="R330" s="202">
        <f>Q330*H330</f>
        <v>0</v>
      </c>
      <c r="S330" s="202">
        <v>0</v>
      </c>
      <c r="T330" s="203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04" t="s">
        <v>222</v>
      </c>
      <c r="AT330" s="204" t="s">
        <v>217</v>
      </c>
      <c r="AU330" s="204" t="s">
        <v>86</v>
      </c>
      <c r="AY330" s="18" t="s">
        <v>215</v>
      </c>
      <c r="BE330" s="205">
        <f>IF(N330="základní",J330,0)</f>
        <v>0</v>
      </c>
      <c r="BF330" s="205">
        <f>IF(N330="snížená",J330,0)</f>
        <v>0</v>
      </c>
      <c r="BG330" s="205">
        <f>IF(N330="zákl. přenesená",J330,0)</f>
        <v>0</v>
      </c>
      <c r="BH330" s="205">
        <f>IF(N330="sníž. přenesená",J330,0)</f>
        <v>0</v>
      </c>
      <c r="BI330" s="205">
        <f>IF(N330="nulová",J330,0)</f>
        <v>0</v>
      </c>
      <c r="BJ330" s="18" t="s">
        <v>84</v>
      </c>
      <c r="BK330" s="205">
        <f>ROUND(I330*H330,2)</f>
        <v>0</v>
      </c>
      <c r="BL330" s="18" t="s">
        <v>222</v>
      </c>
      <c r="BM330" s="204" t="s">
        <v>1942</v>
      </c>
    </row>
    <row r="331" spans="2:51" s="14" customFormat="1" ht="11.25">
      <c r="B331" s="217"/>
      <c r="C331" s="218"/>
      <c r="D331" s="208" t="s">
        <v>224</v>
      </c>
      <c r="E331" s="219" t="s">
        <v>1</v>
      </c>
      <c r="F331" s="220" t="s">
        <v>1487</v>
      </c>
      <c r="G331" s="218"/>
      <c r="H331" s="221">
        <v>142.994</v>
      </c>
      <c r="I331" s="222"/>
      <c r="J331" s="218"/>
      <c r="K331" s="218"/>
      <c r="L331" s="223"/>
      <c r="M331" s="224"/>
      <c r="N331" s="225"/>
      <c r="O331" s="225"/>
      <c r="P331" s="225"/>
      <c r="Q331" s="225"/>
      <c r="R331" s="225"/>
      <c r="S331" s="225"/>
      <c r="T331" s="226"/>
      <c r="AT331" s="227" t="s">
        <v>224</v>
      </c>
      <c r="AU331" s="227" t="s">
        <v>86</v>
      </c>
      <c r="AV331" s="14" t="s">
        <v>86</v>
      </c>
      <c r="AW331" s="14" t="s">
        <v>32</v>
      </c>
      <c r="AX331" s="14" t="s">
        <v>84</v>
      </c>
      <c r="AY331" s="227" t="s">
        <v>215</v>
      </c>
    </row>
    <row r="332" spans="2:63" s="12" customFormat="1" ht="22.9" customHeight="1">
      <c r="B332" s="177"/>
      <c r="C332" s="178"/>
      <c r="D332" s="179" t="s">
        <v>76</v>
      </c>
      <c r="E332" s="191" t="s">
        <v>86</v>
      </c>
      <c r="F332" s="191" t="s">
        <v>1943</v>
      </c>
      <c r="G332" s="178"/>
      <c r="H332" s="178"/>
      <c r="I332" s="181"/>
      <c r="J332" s="192">
        <f>BK332</f>
        <v>0</v>
      </c>
      <c r="K332" s="178"/>
      <c r="L332" s="183"/>
      <c r="M332" s="184"/>
      <c r="N332" s="185"/>
      <c r="O332" s="185"/>
      <c r="P332" s="186">
        <f>SUM(P333:P339)</f>
        <v>0</v>
      </c>
      <c r="Q332" s="185"/>
      <c r="R332" s="186">
        <f>SUM(R333:R339)</f>
        <v>2.5073674799999996</v>
      </c>
      <c r="S332" s="185"/>
      <c r="T332" s="187">
        <f>SUM(T333:T339)</f>
        <v>0</v>
      </c>
      <c r="AR332" s="188" t="s">
        <v>84</v>
      </c>
      <c r="AT332" s="189" t="s">
        <v>76</v>
      </c>
      <c r="AU332" s="189" t="s">
        <v>84</v>
      </c>
      <c r="AY332" s="188" t="s">
        <v>215</v>
      </c>
      <c r="BK332" s="190">
        <f>SUM(BK333:BK339)</f>
        <v>0</v>
      </c>
    </row>
    <row r="333" spans="1:65" s="2" customFormat="1" ht="16.5" customHeight="1">
      <c r="A333" s="35"/>
      <c r="B333" s="36"/>
      <c r="C333" s="193" t="s">
        <v>603</v>
      </c>
      <c r="D333" s="193" t="s">
        <v>217</v>
      </c>
      <c r="E333" s="194" t="s">
        <v>1944</v>
      </c>
      <c r="F333" s="195" t="s">
        <v>1945</v>
      </c>
      <c r="G333" s="196" t="s">
        <v>365</v>
      </c>
      <c r="H333" s="197">
        <v>1.11</v>
      </c>
      <c r="I333" s="198"/>
      <c r="J333" s="199">
        <f>ROUND(I333*H333,2)</f>
        <v>0</v>
      </c>
      <c r="K333" s="195" t="s">
        <v>231</v>
      </c>
      <c r="L333" s="40"/>
      <c r="M333" s="200" t="s">
        <v>1</v>
      </c>
      <c r="N333" s="201" t="s">
        <v>42</v>
      </c>
      <c r="O333" s="72"/>
      <c r="P333" s="202">
        <f>O333*H333</f>
        <v>0</v>
      </c>
      <c r="Q333" s="202">
        <v>2.25634</v>
      </c>
      <c r="R333" s="202">
        <f>Q333*H333</f>
        <v>2.5045374</v>
      </c>
      <c r="S333" s="202">
        <v>0</v>
      </c>
      <c r="T333" s="203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04" t="s">
        <v>222</v>
      </c>
      <c r="AT333" s="204" t="s">
        <v>217</v>
      </c>
      <c r="AU333" s="204" t="s">
        <v>86</v>
      </c>
      <c r="AY333" s="18" t="s">
        <v>215</v>
      </c>
      <c r="BE333" s="205">
        <f>IF(N333="základní",J333,0)</f>
        <v>0</v>
      </c>
      <c r="BF333" s="205">
        <f>IF(N333="snížená",J333,0)</f>
        <v>0</v>
      </c>
      <c r="BG333" s="205">
        <f>IF(N333="zákl. přenesená",J333,0)</f>
        <v>0</v>
      </c>
      <c r="BH333" s="205">
        <f>IF(N333="sníž. přenesená",J333,0)</f>
        <v>0</v>
      </c>
      <c r="BI333" s="205">
        <f>IF(N333="nulová",J333,0)</f>
        <v>0</v>
      </c>
      <c r="BJ333" s="18" t="s">
        <v>84</v>
      </c>
      <c r="BK333" s="205">
        <f>ROUND(I333*H333,2)</f>
        <v>0</v>
      </c>
      <c r="BL333" s="18" t="s">
        <v>222</v>
      </c>
      <c r="BM333" s="204" t="s">
        <v>1946</v>
      </c>
    </row>
    <row r="334" spans="2:51" s="13" customFormat="1" ht="11.25">
      <c r="B334" s="206"/>
      <c r="C334" s="207"/>
      <c r="D334" s="208" t="s">
        <v>224</v>
      </c>
      <c r="E334" s="209" t="s">
        <v>1</v>
      </c>
      <c r="F334" s="210" t="s">
        <v>1888</v>
      </c>
      <c r="G334" s="207"/>
      <c r="H334" s="209" t="s">
        <v>1</v>
      </c>
      <c r="I334" s="211"/>
      <c r="J334" s="207"/>
      <c r="K334" s="207"/>
      <c r="L334" s="212"/>
      <c r="M334" s="213"/>
      <c r="N334" s="214"/>
      <c r="O334" s="214"/>
      <c r="P334" s="214"/>
      <c r="Q334" s="214"/>
      <c r="R334" s="214"/>
      <c r="S334" s="214"/>
      <c r="T334" s="215"/>
      <c r="AT334" s="216" t="s">
        <v>224</v>
      </c>
      <c r="AU334" s="216" t="s">
        <v>86</v>
      </c>
      <c r="AV334" s="13" t="s">
        <v>84</v>
      </c>
      <c r="AW334" s="13" t="s">
        <v>32</v>
      </c>
      <c r="AX334" s="13" t="s">
        <v>77</v>
      </c>
      <c r="AY334" s="216" t="s">
        <v>215</v>
      </c>
    </row>
    <row r="335" spans="2:51" s="14" customFormat="1" ht="11.25">
      <c r="B335" s="217"/>
      <c r="C335" s="218"/>
      <c r="D335" s="208" t="s">
        <v>224</v>
      </c>
      <c r="E335" s="219" t="s">
        <v>1</v>
      </c>
      <c r="F335" s="220" t="s">
        <v>1947</v>
      </c>
      <c r="G335" s="218"/>
      <c r="H335" s="221">
        <v>1.11</v>
      </c>
      <c r="I335" s="222"/>
      <c r="J335" s="218"/>
      <c r="K335" s="218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224</v>
      </c>
      <c r="AU335" s="227" t="s">
        <v>86</v>
      </c>
      <c r="AV335" s="14" t="s">
        <v>86</v>
      </c>
      <c r="AW335" s="14" t="s">
        <v>32</v>
      </c>
      <c r="AX335" s="14" t="s">
        <v>84</v>
      </c>
      <c r="AY335" s="227" t="s">
        <v>215</v>
      </c>
    </row>
    <row r="336" spans="1:65" s="2" customFormat="1" ht="16.5" customHeight="1">
      <c r="A336" s="35"/>
      <c r="B336" s="36"/>
      <c r="C336" s="193" t="s">
        <v>608</v>
      </c>
      <c r="D336" s="193" t="s">
        <v>217</v>
      </c>
      <c r="E336" s="194" t="s">
        <v>1948</v>
      </c>
      <c r="F336" s="195" t="s">
        <v>1949</v>
      </c>
      <c r="G336" s="196" t="s">
        <v>230</v>
      </c>
      <c r="H336" s="197">
        <v>1.072</v>
      </c>
      <c r="I336" s="198"/>
      <c r="J336" s="199">
        <f>ROUND(I336*H336,2)</f>
        <v>0</v>
      </c>
      <c r="K336" s="195" t="s">
        <v>231</v>
      </c>
      <c r="L336" s="40"/>
      <c r="M336" s="200" t="s">
        <v>1</v>
      </c>
      <c r="N336" s="201" t="s">
        <v>42</v>
      </c>
      <c r="O336" s="72"/>
      <c r="P336" s="202">
        <f>O336*H336</f>
        <v>0</v>
      </c>
      <c r="Q336" s="202">
        <v>0.00264</v>
      </c>
      <c r="R336" s="202">
        <f>Q336*H336</f>
        <v>0.00283008</v>
      </c>
      <c r="S336" s="202">
        <v>0</v>
      </c>
      <c r="T336" s="203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04" t="s">
        <v>222</v>
      </c>
      <c r="AT336" s="204" t="s">
        <v>217</v>
      </c>
      <c r="AU336" s="204" t="s">
        <v>86</v>
      </c>
      <c r="AY336" s="18" t="s">
        <v>215</v>
      </c>
      <c r="BE336" s="205">
        <f>IF(N336="základní",J336,0)</f>
        <v>0</v>
      </c>
      <c r="BF336" s="205">
        <f>IF(N336="snížená",J336,0)</f>
        <v>0</v>
      </c>
      <c r="BG336" s="205">
        <f>IF(N336="zákl. přenesená",J336,0)</f>
        <v>0</v>
      </c>
      <c r="BH336" s="205">
        <f>IF(N336="sníž. přenesená",J336,0)</f>
        <v>0</v>
      </c>
      <c r="BI336" s="205">
        <f>IF(N336="nulová",J336,0)</f>
        <v>0</v>
      </c>
      <c r="BJ336" s="18" t="s">
        <v>84</v>
      </c>
      <c r="BK336" s="205">
        <f>ROUND(I336*H336,2)</f>
        <v>0</v>
      </c>
      <c r="BL336" s="18" t="s">
        <v>222</v>
      </c>
      <c r="BM336" s="204" t="s">
        <v>1950</v>
      </c>
    </row>
    <row r="337" spans="2:51" s="13" customFormat="1" ht="11.25">
      <c r="B337" s="206"/>
      <c r="C337" s="207"/>
      <c r="D337" s="208" t="s">
        <v>224</v>
      </c>
      <c r="E337" s="209" t="s">
        <v>1</v>
      </c>
      <c r="F337" s="210" t="s">
        <v>1888</v>
      </c>
      <c r="G337" s="207"/>
      <c r="H337" s="209" t="s">
        <v>1</v>
      </c>
      <c r="I337" s="211"/>
      <c r="J337" s="207"/>
      <c r="K337" s="207"/>
      <c r="L337" s="212"/>
      <c r="M337" s="213"/>
      <c r="N337" s="214"/>
      <c r="O337" s="214"/>
      <c r="P337" s="214"/>
      <c r="Q337" s="214"/>
      <c r="R337" s="214"/>
      <c r="S337" s="214"/>
      <c r="T337" s="215"/>
      <c r="AT337" s="216" t="s">
        <v>224</v>
      </c>
      <c r="AU337" s="216" t="s">
        <v>86</v>
      </c>
      <c r="AV337" s="13" t="s">
        <v>84</v>
      </c>
      <c r="AW337" s="13" t="s">
        <v>32</v>
      </c>
      <c r="AX337" s="13" t="s">
        <v>77</v>
      </c>
      <c r="AY337" s="216" t="s">
        <v>215</v>
      </c>
    </row>
    <row r="338" spans="2:51" s="14" customFormat="1" ht="11.25">
      <c r="B338" s="217"/>
      <c r="C338" s="218"/>
      <c r="D338" s="208" t="s">
        <v>224</v>
      </c>
      <c r="E338" s="219" t="s">
        <v>1</v>
      </c>
      <c r="F338" s="220" t="s">
        <v>1951</v>
      </c>
      <c r="G338" s="218"/>
      <c r="H338" s="221">
        <v>1.072</v>
      </c>
      <c r="I338" s="222"/>
      <c r="J338" s="218"/>
      <c r="K338" s="218"/>
      <c r="L338" s="223"/>
      <c r="M338" s="224"/>
      <c r="N338" s="225"/>
      <c r="O338" s="225"/>
      <c r="P338" s="225"/>
      <c r="Q338" s="225"/>
      <c r="R338" s="225"/>
      <c r="S338" s="225"/>
      <c r="T338" s="226"/>
      <c r="AT338" s="227" t="s">
        <v>224</v>
      </c>
      <c r="AU338" s="227" t="s">
        <v>86</v>
      </c>
      <c r="AV338" s="14" t="s">
        <v>86</v>
      </c>
      <c r="AW338" s="14" t="s">
        <v>32</v>
      </c>
      <c r="AX338" s="14" t="s">
        <v>84</v>
      </c>
      <c r="AY338" s="227" t="s">
        <v>215</v>
      </c>
    </row>
    <row r="339" spans="1:65" s="2" customFormat="1" ht="16.5" customHeight="1">
      <c r="A339" s="35"/>
      <c r="B339" s="36"/>
      <c r="C339" s="193" t="s">
        <v>612</v>
      </c>
      <c r="D339" s="193" t="s">
        <v>217</v>
      </c>
      <c r="E339" s="194" t="s">
        <v>1952</v>
      </c>
      <c r="F339" s="195" t="s">
        <v>1953</v>
      </c>
      <c r="G339" s="196" t="s">
        <v>230</v>
      </c>
      <c r="H339" s="197">
        <v>2.2</v>
      </c>
      <c r="I339" s="198"/>
      <c r="J339" s="199">
        <f>ROUND(I339*H339,2)</f>
        <v>0</v>
      </c>
      <c r="K339" s="195" t="s">
        <v>231</v>
      </c>
      <c r="L339" s="40"/>
      <c r="M339" s="200" t="s">
        <v>1</v>
      </c>
      <c r="N339" s="201" t="s">
        <v>42</v>
      </c>
      <c r="O339" s="72"/>
      <c r="P339" s="202">
        <f>O339*H339</f>
        <v>0</v>
      </c>
      <c r="Q339" s="202">
        <v>0</v>
      </c>
      <c r="R339" s="202">
        <f>Q339*H339</f>
        <v>0</v>
      </c>
      <c r="S339" s="202">
        <v>0</v>
      </c>
      <c r="T339" s="203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04" t="s">
        <v>222</v>
      </c>
      <c r="AT339" s="204" t="s">
        <v>217</v>
      </c>
      <c r="AU339" s="204" t="s">
        <v>86</v>
      </c>
      <c r="AY339" s="18" t="s">
        <v>215</v>
      </c>
      <c r="BE339" s="205">
        <f>IF(N339="základní",J339,0)</f>
        <v>0</v>
      </c>
      <c r="BF339" s="205">
        <f>IF(N339="snížená",J339,0)</f>
        <v>0</v>
      </c>
      <c r="BG339" s="205">
        <f>IF(N339="zákl. přenesená",J339,0)</f>
        <v>0</v>
      </c>
      <c r="BH339" s="205">
        <f>IF(N339="sníž. přenesená",J339,0)</f>
        <v>0</v>
      </c>
      <c r="BI339" s="205">
        <f>IF(N339="nulová",J339,0)</f>
        <v>0</v>
      </c>
      <c r="BJ339" s="18" t="s">
        <v>84</v>
      </c>
      <c r="BK339" s="205">
        <f>ROUND(I339*H339,2)</f>
        <v>0</v>
      </c>
      <c r="BL339" s="18" t="s">
        <v>222</v>
      </c>
      <c r="BM339" s="204" t="s">
        <v>1954</v>
      </c>
    </row>
    <row r="340" spans="2:63" s="12" customFormat="1" ht="22.9" customHeight="1">
      <c r="B340" s="177"/>
      <c r="C340" s="178"/>
      <c r="D340" s="179" t="s">
        <v>76</v>
      </c>
      <c r="E340" s="191" t="s">
        <v>95</v>
      </c>
      <c r="F340" s="191" t="s">
        <v>1955</v>
      </c>
      <c r="G340" s="178"/>
      <c r="H340" s="178"/>
      <c r="I340" s="181"/>
      <c r="J340" s="192">
        <f>BK340</f>
        <v>0</v>
      </c>
      <c r="K340" s="178"/>
      <c r="L340" s="183"/>
      <c r="M340" s="184"/>
      <c r="N340" s="185"/>
      <c r="O340" s="185"/>
      <c r="P340" s="186">
        <f>SUM(P341:P354)</f>
        <v>0</v>
      </c>
      <c r="Q340" s="185"/>
      <c r="R340" s="186">
        <f>SUM(R341:R354)</f>
        <v>3.3254121000000003</v>
      </c>
      <c r="S340" s="185"/>
      <c r="T340" s="187">
        <f>SUM(T341:T354)</f>
        <v>0</v>
      </c>
      <c r="AR340" s="188" t="s">
        <v>84</v>
      </c>
      <c r="AT340" s="189" t="s">
        <v>76</v>
      </c>
      <c r="AU340" s="189" t="s">
        <v>84</v>
      </c>
      <c r="AY340" s="188" t="s">
        <v>215</v>
      </c>
      <c r="BK340" s="190">
        <f>SUM(BK341:BK354)</f>
        <v>0</v>
      </c>
    </row>
    <row r="341" spans="1:65" s="2" customFormat="1" ht="76.35" customHeight="1">
      <c r="A341" s="35"/>
      <c r="B341" s="36"/>
      <c r="C341" s="193" t="s">
        <v>616</v>
      </c>
      <c r="D341" s="193" t="s">
        <v>217</v>
      </c>
      <c r="E341" s="194" t="s">
        <v>1956</v>
      </c>
      <c r="F341" s="195" t="s">
        <v>1957</v>
      </c>
      <c r="G341" s="196" t="s">
        <v>588</v>
      </c>
      <c r="H341" s="197">
        <v>1</v>
      </c>
      <c r="I341" s="198"/>
      <c r="J341" s="199">
        <f>ROUND(I341*H341,2)</f>
        <v>0</v>
      </c>
      <c r="K341" s="195" t="s">
        <v>221</v>
      </c>
      <c r="L341" s="40"/>
      <c r="M341" s="200" t="s">
        <v>1</v>
      </c>
      <c r="N341" s="201" t="s">
        <v>42</v>
      </c>
      <c r="O341" s="72"/>
      <c r="P341" s="202">
        <f>O341*H341</f>
        <v>0</v>
      </c>
      <c r="Q341" s="202">
        <v>0</v>
      </c>
      <c r="R341" s="202">
        <f>Q341*H341</f>
        <v>0</v>
      </c>
      <c r="S341" s="202">
        <v>0</v>
      </c>
      <c r="T341" s="203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04" t="s">
        <v>222</v>
      </c>
      <c r="AT341" s="204" t="s">
        <v>217</v>
      </c>
      <c r="AU341" s="204" t="s">
        <v>86</v>
      </c>
      <c r="AY341" s="18" t="s">
        <v>215</v>
      </c>
      <c r="BE341" s="205">
        <f>IF(N341="základní",J341,0)</f>
        <v>0</v>
      </c>
      <c r="BF341" s="205">
        <f>IF(N341="snížená",J341,0)</f>
        <v>0</v>
      </c>
      <c r="BG341" s="205">
        <f>IF(N341="zákl. přenesená",J341,0)</f>
        <v>0</v>
      </c>
      <c r="BH341" s="205">
        <f>IF(N341="sníž. přenesená",J341,0)</f>
        <v>0</v>
      </c>
      <c r="BI341" s="205">
        <f>IF(N341="nulová",J341,0)</f>
        <v>0</v>
      </c>
      <c r="BJ341" s="18" t="s">
        <v>84</v>
      </c>
      <c r="BK341" s="205">
        <f>ROUND(I341*H341,2)</f>
        <v>0</v>
      </c>
      <c r="BL341" s="18" t="s">
        <v>222</v>
      </c>
      <c r="BM341" s="204" t="s">
        <v>1958</v>
      </c>
    </row>
    <row r="342" spans="1:65" s="2" customFormat="1" ht="21.75" customHeight="1">
      <c r="A342" s="35"/>
      <c r="B342" s="36"/>
      <c r="C342" s="193" t="s">
        <v>620</v>
      </c>
      <c r="D342" s="193" t="s">
        <v>217</v>
      </c>
      <c r="E342" s="194" t="s">
        <v>1959</v>
      </c>
      <c r="F342" s="195" t="s">
        <v>1960</v>
      </c>
      <c r="G342" s="196" t="s">
        <v>365</v>
      </c>
      <c r="H342" s="197">
        <v>1.663</v>
      </c>
      <c r="I342" s="198"/>
      <c r="J342" s="199">
        <f>ROUND(I342*H342,2)</f>
        <v>0</v>
      </c>
      <c r="K342" s="195" t="s">
        <v>221</v>
      </c>
      <c r="L342" s="40"/>
      <c r="M342" s="200" t="s">
        <v>1</v>
      </c>
      <c r="N342" s="201" t="s">
        <v>42</v>
      </c>
      <c r="O342" s="72"/>
      <c r="P342" s="202">
        <f>O342*H342</f>
        <v>0</v>
      </c>
      <c r="Q342" s="202">
        <v>1.9615</v>
      </c>
      <c r="R342" s="202">
        <f>Q342*H342</f>
        <v>3.2619745</v>
      </c>
      <c r="S342" s="202">
        <v>0</v>
      </c>
      <c r="T342" s="203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04" t="s">
        <v>222</v>
      </c>
      <c r="AT342" s="204" t="s">
        <v>217</v>
      </c>
      <c r="AU342" s="204" t="s">
        <v>86</v>
      </c>
      <c r="AY342" s="18" t="s">
        <v>215</v>
      </c>
      <c r="BE342" s="205">
        <f>IF(N342="základní",J342,0)</f>
        <v>0</v>
      </c>
      <c r="BF342" s="205">
        <f>IF(N342="snížená",J342,0)</f>
        <v>0</v>
      </c>
      <c r="BG342" s="205">
        <f>IF(N342="zákl. přenesená",J342,0)</f>
        <v>0</v>
      </c>
      <c r="BH342" s="205">
        <f>IF(N342="sníž. přenesená",J342,0)</f>
        <v>0</v>
      </c>
      <c r="BI342" s="205">
        <f>IF(N342="nulová",J342,0)</f>
        <v>0</v>
      </c>
      <c r="BJ342" s="18" t="s">
        <v>84</v>
      </c>
      <c r="BK342" s="205">
        <f>ROUND(I342*H342,2)</f>
        <v>0</v>
      </c>
      <c r="BL342" s="18" t="s">
        <v>222</v>
      </c>
      <c r="BM342" s="204" t="s">
        <v>1961</v>
      </c>
    </row>
    <row r="343" spans="2:51" s="13" customFormat="1" ht="11.25">
      <c r="B343" s="206"/>
      <c r="C343" s="207"/>
      <c r="D343" s="208" t="s">
        <v>224</v>
      </c>
      <c r="E343" s="209" t="s">
        <v>1</v>
      </c>
      <c r="F343" s="210" t="s">
        <v>1962</v>
      </c>
      <c r="G343" s="207"/>
      <c r="H343" s="209" t="s">
        <v>1</v>
      </c>
      <c r="I343" s="211"/>
      <c r="J343" s="207"/>
      <c r="K343" s="207"/>
      <c r="L343" s="212"/>
      <c r="M343" s="213"/>
      <c r="N343" s="214"/>
      <c r="O343" s="214"/>
      <c r="P343" s="214"/>
      <c r="Q343" s="214"/>
      <c r="R343" s="214"/>
      <c r="S343" s="214"/>
      <c r="T343" s="215"/>
      <c r="AT343" s="216" t="s">
        <v>224</v>
      </c>
      <c r="AU343" s="216" t="s">
        <v>86</v>
      </c>
      <c r="AV343" s="13" t="s">
        <v>84</v>
      </c>
      <c r="AW343" s="13" t="s">
        <v>32</v>
      </c>
      <c r="AX343" s="13" t="s">
        <v>77</v>
      </c>
      <c r="AY343" s="216" t="s">
        <v>215</v>
      </c>
    </row>
    <row r="344" spans="2:51" s="14" customFormat="1" ht="22.5">
      <c r="B344" s="217"/>
      <c r="C344" s="218"/>
      <c r="D344" s="208" t="s">
        <v>224</v>
      </c>
      <c r="E344" s="219" t="s">
        <v>1</v>
      </c>
      <c r="F344" s="220" t="s">
        <v>1963</v>
      </c>
      <c r="G344" s="218"/>
      <c r="H344" s="221">
        <v>1.663</v>
      </c>
      <c r="I344" s="222"/>
      <c r="J344" s="218"/>
      <c r="K344" s="218"/>
      <c r="L344" s="223"/>
      <c r="M344" s="224"/>
      <c r="N344" s="225"/>
      <c r="O344" s="225"/>
      <c r="P344" s="225"/>
      <c r="Q344" s="225"/>
      <c r="R344" s="225"/>
      <c r="S344" s="225"/>
      <c r="T344" s="226"/>
      <c r="AT344" s="227" t="s">
        <v>224</v>
      </c>
      <c r="AU344" s="227" t="s">
        <v>86</v>
      </c>
      <c r="AV344" s="14" t="s">
        <v>86</v>
      </c>
      <c r="AW344" s="14" t="s">
        <v>32</v>
      </c>
      <c r="AX344" s="14" t="s">
        <v>84</v>
      </c>
      <c r="AY344" s="227" t="s">
        <v>215</v>
      </c>
    </row>
    <row r="345" spans="1:65" s="2" customFormat="1" ht="24.2" customHeight="1">
      <c r="A345" s="35"/>
      <c r="B345" s="36"/>
      <c r="C345" s="193" t="s">
        <v>624</v>
      </c>
      <c r="D345" s="193" t="s">
        <v>217</v>
      </c>
      <c r="E345" s="194" t="s">
        <v>1964</v>
      </c>
      <c r="F345" s="195" t="s">
        <v>1965</v>
      </c>
      <c r="G345" s="196" t="s">
        <v>230</v>
      </c>
      <c r="H345" s="197">
        <v>11.202</v>
      </c>
      <c r="I345" s="198"/>
      <c r="J345" s="199">
        <f>ROUND(I345*H345,2)</f>
        <v>0</v>
      </c>
      <c r="K345" s="195" t="s">
        <v>231</v>
      </c>
      <c r="L345" s="40"/>
      <c r="M345" s="200" t="s">
        <v>1</v>
      </c>
      <c r="N345" s="201" t="s">
        <v>42</v>
      </c>
      <c r="O345" s="72"/>
      <c r="P345" s="202">
        <f>O345*H345</f>
        <v>0</v>
      </c>
      <c r="Q345" s="202">
        <v>0</v>
      </c>
      <c r="R345" s="202">
        <f>Q345*H345</f>
        <v>0</v>
      </c>
      <c r="S345" s="202">
        <v>0</v>
      </c>
      <c r="T345" s="203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04" t="s">
        <v>222</v>
      </c>
      <c r="AT345" s="204" t="s">
        <v>217</v>
      </c>
      <c r="AU345" s="204" t="s">
        <v>86</v>
      </c>
      <c r="AY345" s="18" t="s">
        <v>215</v>
      </c>
      <c r="BE345" s="205">
        <f>IF(N345="základní",J345,0)</f>
        <v>0</v>
      </c>
      <c r="BF345" s="205">
        <f>IF(N345="snížená",J345,0)</f>
        <v>0</v>
      </c>
      <c r="BG345" s="205">
        <f>IF(N345="zákl. přenesená",J345,0)</f>
        <v>0</v>
      </c>
      <c r="BH345" s="205">
        <f>IF(N345="sníž. přenesená",J345,0)</f>
        <v>0</v>
      </c>
      <c r="BI345" s="205">
        <f>IF(N345="nulová",J345,0)</f>
        <v>0</v>
      </c>
      <c r="BJ345" s="18" t="s">
        <v>84</v>
      </c>
      <c r="BK345" s="205">
        <f>ROUND(I345*H345,2)</f>
        <v>0</v>
      </c>
      <c r="BL345" s="18" t="s">
        <v>222</v>
      </c>
      <c r="BM345" s="204" t="s">
        <v>1966</v>
      </c>
    </row>
    <row r="346" spans="2:51" s="13" customFormat="1" ht="11.25">
      <c r="B346" s="206"/>
      <c r="C346" s="207"/>
      <c r="D346" s="208" t="s">
        <v>224</v>
      </c>
      <c r="E346" s="209" t="s">
        <v>1</v>
      </c>
      <c r="F346" s="210" t="s">
        <v>1962</v>
      </c>
      <c r="G346" s="207"/>
      <c r="H346" s="209" t="s">
        <v>1</v>
      </c>
      <c r="I346" s="211"/>
      <c r="J346" s="207"/>
      <c r="K346" s="207"/>
      <c r="L346" s="212"/>
      <c r="M346" s="213"/>
      <c r="N346" s="214"/>
      <c r="O346" s="214"/>
      <c r="P346" s="214"/>
      <c r="Q346" s="214"/>
      <c r="R346" s="214"/>
      <c r="S346" s="214"/>
      <c r="T346" s="215"/>
      <c r="AT346" s="216" t="s">
        <v>224</v>
      </c>
      <c r="AU346" s="216" t="s">
        <v>86</v>
      </c>
      <c r="AV346" s="13" t="s">
        <v>84</v>
      </c>
      <c r="AW346" s="13" t="s">
        <v>32</v>
      </c>
      <c r="AX346" s="13" t="s">
        <v>77</v>
      </c>
      <c r="AY346" s="216" t="s">
        <v>215</v>
      </c>
    </row>
    <row r="347" spans="2:51" s="14" customFormat="1" ht="11.25">
      <c r="B347" s="217"/>
      <c r="C347" s="218"/>
      <c r="D347" s="208" t="s">
        <v>224</v>
      </c>
      <c r="E347" s="219" t="s">
        <v>1</v>
      </c>
      <c r="F347" s="220" t="s">
        <v>1967</v>
      </c>
      <c r="G347" s="218"/>
      <c r="H347" s="221">
        <v>11.202</v>
      </c>
      <c r="I347" s="222"/>
      <c r="J347" s="218"/>
      <c r="K347" s="218"/>
      <c r="L347" s="223"/>
      <c r="M347" s="224"/>
      <c r="N347" s="225"/>
      <c r="O347" s="225"/>
      <c r="P347" s="225"/>
      <c r="Q347" s="225"/>
      <c r="R347" s="225"/>
      <c r="S347" s="225"/>
      <c r="T347" s="226"/>
      <c r="AT347" s="227" t="s">
        <v>224</v>
      </c>
      <c r="AU347" s="227" t="s">
        <v>86</v>
      </c>
      <c r="AV347" s="14" t="s">
        <v>86</v>
      </c>
      <c r="AW347" s="14" t="s">
        <v>32</v>
      </c>
      <c r="AX347" s="14" t="s">
        <v>84</v>
      </c>
      <c r="AY347" s="227" t="s">
        <v>215</v>
      </c>
    </row>
    <row r="348" spans="1:65" s="2" customFormat="1" ht="16.5" customHeight="1">
      <c r="A348" s="35"/>
      <c r="B348" s="36"/>
      <c r="C348" s="193" t="s">
        <v>628</v>
      </c>
      <c r="D348" s="193" t="s">
        <v>217</v>
      </c>
      <c r="E348" s="194" t="s">
        <v>1968</v>
      </c>
      <c r="F348" s="195" t="s">
        <v>1969</v>
      </c>
      <c r="G348" s="196" t="s">
        <v>588</v>
      </c>
      <c r="H348" s="197">
        <v>1</v>
      </c>
      <c r="I348" s="198"/>
      <c r="J348" s="199">
        <f>ROUND(I348*H348,2)</f>
        <v>0</v>
      </c>
      <c r="K348" s="195" t="s">
        <v>221</v>
      </c>
      <c r="L348" s="40"/>
      <c r="M348" s="200" t="s">
        <v>1</v>
      </c>
      <c r="N348" s="201" t="s">
        <v>42</v>
      </c>
      <c r="O348" s="72"/>
      <c r="P348" s="202">
        <f>O348*H348</f>
        <v>0</v>
      </c>
      <c r="Q348" s="202">
        <v>0.0091</v>
      </c>
      <c r="R348" s="202">
        <f>Q348*H348</f>
        <v>0.0091</v>
      </c>
      <c r="S348" s="202">
        <v>0</v>
      </c>
      <c r="T348" s="203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04" t="s">
        <v>222</v>
      </c>
      <c r="AT348" s="204" t="s">
        <v>217</v>
      </c>
      <c r="AU348" s="204" t="s">
        <v>86</v>
      </c>
      <c r="AY348" s="18" t="s">
        <v>215</v>
      </c>
      <c r="BE348" s="205">
        <f>IF(N348="základní",J348,0)</f>
        <v>0</v>
      </c>
      <c r="BF348" s="205">
        <f>IF(N348="snížená",J348,0)</f>
        <v>0</v>
      </c>
      <c r="BG348" s="205">
        <f>IF(N348="zákl. přenesená",J348,0)</f>
        <v>0</v>
      </c>
      <c r="BH348" s="205">
        <f>IF(N348="sníž. přenesená",J348,0)</f>
        <v>0</v>
      </c>
      <c r="BI348" s="205">
        <f>IF(N348="nulová",J348,0)</f>
        <v>0</v>
      </c>
      <c r="BJ348" s="18" t="s">
        <v>84</v>
      </c>
      <c r="BK348" s="205">
        <f>ROUND(I348*H348,2)</f>
        <v>0</v>
      </c>
      <c r="BL348" s="18" t="s">
        <v>222</v>
      </c>
      <c r="BM348" s="204" t="s">
        <v>1970</v>
      </c>
    </row>
    <row r="349" spans="1:65" s="2" customFormat="1" ht="16.5" customHeight="1">
      <c r="A349" s="35"/>
      <c r="B349" s="36"/>
      <c r="C349" s="193" t="s">
        <v>632</v>
      </c>
      <c r="D349" s="193" t="s">
        <v>217</v>
      </c>
      <c r="E349" s="194" t="s">
        <v>1971</v>
      </c>
      <c r="F349" s="195" t="s">
        <v>1972</v>
      </c>
      <c r="G349" s="196" t="s">
        <v>588</v>
      </c>
      <c r="H349" s="197">
        <v>1</v>
      </c>
      <c r="I349" s="198"/>
      <c r="J349" s="199">
        <f>ROUND(I349*H349,2)</f>
        <v>0</v>
      </c>
      <c r="K349" s="195" t="s">
        <v>221</v>
      </c>
      <c r="L349" s="40"/>
      <c r="M349" s="200" t="s">
        <v>1</v>
      </c>
      <c r="N349" s="201" t="s">
        <v>42</v>
      </c>
      <c r="O349" s="72"/>
      <c r="P349" s="202">
        <f>O349*H349</f>
        <v>0</v>
      </c>
      <c r="Q349" s="202">
        <v>0.019</v>
      </c>
      <c r="R349" s="202">
        <f>Q349*H349</f>
        <v>0.019</v>
      </c>
      <c r="S349" s="202">
        <v>0</v>
      </c>
      <c r="T349" s="203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04" t="s">
        <v>222</v>
      </c>
      <c r="AT349" s="204" t="s">
        <v>217</v>
      </c>
      <c r="AU349" s="204" t="s">
        <v>86</v>
      </c>
      <c r="AY349" s="18" t="s">
        <v>215</v>
      </c>
      <c r="BE349" s="205">
        <f>IF(N349="základní",J349,0)</f>
        <v>0</v>
      </c>
      <c r="BF349" s="205">
        <f>IF(N349="snížená",J349,0)</f>
        <v>0</v>
      </c>
      <c r="BG349" s="205">
        <f>IF(N349="zákl. přenesená",J349,0)</f>
        <v>0</v>
      </c>
      <c r="BH349" s="205">
        <f>IF(N349="sníž. přenesená",J349,0)</f>
        <v>0</v>
      </c>
      <c r="BI349" s="205">
        <f>IF(N349="nulová",J349,0)</f>
        <v>0</v>
      </c>
      <c r="BJ349" s="18" t="s">
        <v>84</v>
      </c>
      <c r="BK349" s="205">
        <f>ROUND(I349*H349,2)</f>
        <v>0</v>
      </c>
      <c r="BL349" s="18" t="s">
        <v>222</v>
      </c>
      <c r="BM349" s="204" t="s">
        <v>1973</v>
      </c>
    </row>
    <row r="350" spans="1:65" s="2" customFormat="1" ht="24.2" customHeight="1">
      <c r="A350" s="35"/>
      <c r="B350" s="36"/>
      <c r="C350" s="193" t="s">
        <v>636</v>
      </c>
      <c r="D350" s="193" t="s">
        <v>217</v>
      </c>
      <c r="E350" s="194" t="s">
        <v>1974</v>
      </c>
      <c r="F350" s="195" t="s">
        <v>1975</v>
      </c>
      <c r="G350" s="196" t="s">
        <v>230</v>
      </c>
      <c r="H350" s="197">
        <v>13.088</v>
      </c>
      <c r="I350" s="198"/>
      <c r="J350" s="199">
        <f>ROUND(I350*H350,2)</f>
        <v>0</v>
      </c>
      <c r="K350" s="195" t="s">
        <v>231</v>
      </c>
      <c r="L350" s="40"/>
      <c r="M350" s="200" t="s">
        <v>1</v>
      </c>
      <c r="N350" s="201" t="s">
        <v>42</v>
      </c>
      <c r="O350" s="72"/>
      <c r="P350" s="202">
        <f>O350*H350</f>
        <v>0</v>
      </c>
      <c r="Q350" s="202">
        <v>0.0027</v>
      </c>
      <c r="R350" s="202">
        <f>Q350*H350</f>
        <v>0.0353376</v>
      </c>
      <c r="S350" s="202">
        <v>0</v>
      </c>
      <c r="T350" s="203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04" t="s">
        <v>222</v>
      </c>
      <c r="AT350" s="204" t="s">
        <v>217</v>
      </c>
      <c r="AU350" s="204" t="s">
        <v>86</v>
      </c>
      <c r="AY350" s="18" t="s">
        <v>215</v>
      </c>
      <c r="BE350" s="205">
        <f>IF(N350="základní",J350,0)</f>
        <v>0</v>
      </c>
      <c r="BF350" s="205">
        <f>IF(N350="snížená",J350,0)</f>
        <v>0</v>
      </c>
      <c r="BG350" s="205">
        <f>IF(N350="zákl. přenesená",J350,0)</f>
        <v>0</v>
      </c>
      <c r="BH350" s="205">
        <f>IF(N350="sníž. přenesená",J350,0)</f>
        <v>0</v>
      </c>
      <c r="BI350" s="205">
        <f>IF(N350="nulová",J350,0)</f>
        <v>0</v>
      </c>
      <c r="BJ350" s="18" t="s">
        <v>84</v>
      </c>
      <c r="BK350" s="205">
        <f>ROUND(I350*H350,2)</f>
        <v>0</v>
      </c>
      <c r="BL350" s="18" t="s">
        <v>222</v>
      </c>
      <c r="BM350" s="204" t="s">
        <v>1976</v>
      </c>
    </row>
    <row r="351" spans="2:51" s="13" customFormat="1" ht="11.25">
      <c r="B351" s="206"/>
      <c r="C351" s="207"/>
      <c r="D351" s="208" t="s">
        <v>224</v>
      </c>
      <c r="E351" s="209" t="s">
        <v>1</v>
      </c>
      <c r="F351" s="210" t="s">
        <v>1977</v>
      </c>
      <c r="G351" s="207"/>
      <c r="H351" s="209" t="s">
        <v>1</v>
      </c>
      <c r="I351" s="211"/>
      <c r="J351" s="207"/>
      <c r="K351" s="207"/>
      <c r="L351" s="212"/>
      <c r="M351" s="213"/>
      <c r="N351" s="214"/>
      <c r="O351" s="214"/>
      <c r="P351" s="214"/>
      <c r="Q351" s="214"/>
      <c r="R351" s="214"/>
      <c r="S351" s="214"/>
      <c r="T351" s="215"/>
      <c r="AT351" s="216" t="s">
        <v>224</v>
      </c>
      <c r="AU351" s="216" t="s">
        <v>86</v>
      </c>
      <c r="AV351" s="13" t="s">
        <v>84</v>
      </c>
      <c r="AW351" s="13" t="s">
        <v>32</v>
      </c>
      <c r="AX351" s="13" t="s">
        <v>77</v>
      </c>
      <c r="AY351" s="216" t="s">
        <v>215</v>
      </c>
    </row>
    <row r="352" spans="2:51" s="14" customFormat="1" ht="11.25">
      <c r="B352" s="217"/>
      <c r="C352" s="218"/>
      <c r="D352" s="208" t="s">
        <v>224</v>
      </c>
      <c r="E352" s="219" t="s">
        <v>1</v>
      </c>
      <c r="F352" s="220" t="s">
        <v>1978</v>
      </c>
      <c r="G352" s="218"/>
      <c r="H352" s="221">
        <v>11.202</v>
      </c>
      <c r="I352" s="222"/>
      <c r="J352" s="218"/>
      <c r="K352" s="218"/>
      <c r="L352" s="223"/>
      <c r="M352" s="224"/>
      <c r="N352" s="225"/>
      <c r="O352" s="225"/>
      <c r="P352" s="225"/>
      <c r="Q352" s="225"/>
      <c r="R352" s="225"/>
      <c r="S352" s="225"/>
      <c r="T352" s="226"/>
      <c r="AT352" s="227" t="s">
        <v>224</v>
      </c>
      <c r="AU352" s="227" t="s">
        <v>86</v>
      </c>
      <c r="AV352" s="14" t="s">
        <v>86</v>
      </c>
      <c r="AW352" s="14" t="s">
        <v>32</v>
      </c>
      <c r="AX352" s="14" t="s">
        <v>77</v>
      </c>
      <c r="AY352" s="227" t="s">
        <v>215</v>
      </c>
    </row>
    <row r="353" spans="2:51" s="14" customFormat="1" ht="11.25">
      <c r="B353" s="217"/>
      <c r="C353" s="218"/>
      <c r="D353" s="208" t="s">
        <v>224</v>
      </c>
      <c r="E353" s="219" t="s">
        <v>1</v>
      </c>
      <c r="F353" s="220" t="s">
        <v>1979</v>
      </c>
      <c r="G353" s="218"/>
      <c r="H353" s="221">
        <v>1.886</v>
      </c>
      <c r="I353" s="222"/>
      <c r="J353" s="218"/>
      <c r="K353" s="218"/>
      <c r="L353" s="223"/>
      <c r="M353" s="224"/>
      <c r="N353" s="225"/>
      <c r="O353" s="225"/>
      <c r="P353" s="225"/>
      <c r="Q353" s="225"/>
      <c r="R353" s="225"/>
      <c r="S353" s="225"/>
      <c r="T353" s="226"/>
      <c r="AT353" s="227" t="s">
        <v>224</v>
      </c>
      <c r="AU353" s="227" t="s">
        <v>86</v>
      </c>
      <c r="AV353" s="14" t="s">
        <v>86</v>
      </c>
      <c r="AW353" s="14" t="s">
        <v>32</v>
      </c>
      <c r="AX353" s="14" t="s">
        <v>77</v>
      </c>
      <c r="AY353" s="227" t="s">
        <v>215</v>
      </c>
    </row>
    <row r="354" spans="2:51" s="15" customFormat="1" ht="11.25">
      <c r="B354" s="228"/>
      <c r="C354" s="229"/>
      <c r="D354" s="208" t="s">
        <v>224</v>
      </c>
      <c r="E354" s="230" t="s">
        <v>1</v>
      </c>
      <c r="F354" s="231" t="s">
        <v>227</v>
      </c>
      <c r="G354" s="229"/>
      <c r="H354" s="232">
        <v>13.088</v>
      </c>
      <c r="I354" s="233"/>
      <c r="J354" s="229"/>
      <c r="K354" s="229"/>
      <c r="L354" s="234"/>
      <c r="M354" s="235"/>
      <c r="N354" s="236"/>
      <c r="O354" s="236"/>
      <c r="P354" s="236"/>
      <c r="Q354" s="236"/>
      <c r="R354" s="236"/>
      <c r="S354" s="236"/>
      <c r="T354" s="237"/>
      <c r="AT354" s="238" t="s">
        <v>224</v>
      </c>
      <c r="AU354" s="238" t="s">
        <v>86</v>
      </c>
      <c r="AV354" s="15" t="s">
        <v>222</v>
      </c>
      <c r="AW354" s="15" t="s">
        <v>32</v>
      </c>
      <c r="AX354" s="15" t="s">
        <v>84</v>
      </c>
      <c r="AY354" s="238" t="s">
        <v>215</v>
      </c>
    </row>
    <row r="355" spans="2:63" s="12" customFormat="1" ht="22.9" customHeight="1">
      <c r="B355" s="177"/>
      <c r="C355" s="178"/>
      <c r="D355" s="179" t="s">
        <v>76</v>
      </c>
      <c r="E355" s="191" t="s">
        <v>222</v>
      </c>
      <c r="F355" s="191" t="s">
        <v>558</v>
      </c>
      <c r="G355" s="178"/>
      <c r="H355" s="178"/>
      <c r="I355" s="181"/>
      <c r="J355" s="192">
        <f>BK355</f>
        <v>0</v>
      </c>
      <c r="K355" s="178"/>
      <c r="L355" s="183"/>
      <c r="M355" s="184"/>
      <c r="N355" s="185"/>
      <c r="O355" s="185"/>
      <c r="P355" s="186">
        <f>SUM(P356:P410)</f>
        <v>0</v>
      </c>
      <c r="Q355" s="185"/>
      <c r="R355" s="186">
        <f>SUM(R356:R410)</f>
        <v>11.756820939999997</v>
      </c>
      <c r="S355" s="185"/>
      <c r="T355" s="187">
        <f>SUM(T356:T410)</f>
        <v>0</v>
      </c>
      <c r="AR355" s="188" t="s">
        <v>84</v>
      </c>
      <c r="AT355" s="189" t="s">
        <v>76</v>
      </c>
      <c r="AU355" s="189" t="s">
        <v>84</v>
      </c>
      <c r="AY355" s="188" t="s">
        <v>215</v>
      </c>
      <c r="BK355" s="190">
        <f>SUM(BK356:BK410)</f>
        <v>0</v>
      </c>
    </row>
    <row r="356" spans="1:65" s="2" customFormat="1" ht="24.2" customHeight="1">
      <c r="A356" s="35"/>
      <c r="B356" s="36"/>
      <c r="C356" s="193" t="s">
        <v>640</v>
      </c>
      <c r="D356" s="193" t="s">
        <v>217</v>
      </c>
      <c r="E356" s="194" t="s">
        <v>1980</v>
      </c>
      <c r="F356" s="195" t="s">
        <v>1981</v>
      </c>
      <c r="G356" s="196" t="s">
        <v>365</v>
      </c>
      <c r="H356" s="197">
        <v>0.212</v>
      </c>
      <c r="I356" s="198"/>
      <c r="J356" s="199">
        <f>ROUND(I356*H356,2)</f>
        <v>0</v>
      </c>
      <c r="K356" s="195" t="s">
        <v>221</v>
      </c>
      <c r="L356" s="40"/>
      <c r="M356" s="200" t="s">
        <v>1</v>
      </c>
      <c r="N356" s="201" t="s">
        <v>42</v>
      </c>
      <c r="O356" s="72"/>
      <c r="P356" s="202">
        <f>O356*H356</f>
        <v>0</v>
      </c>
      <c r="Q356" s="202">
        <v>2.45343</v>
      </c>
      <c r="R356" s="202">
        <f>Q356*H356</f>
        <v>0.52012716</v>
      </c>
      <c r="S356" s="202">
        <v>0</v>
      </c>
      <c r="T356" s="203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04" t="s">
        <v>222</v>
      </c>
      <c r="AT356" s="204" t="s">
        <v>217</v>
      </c>
      <c r="AU356" s="204" t="s">
        <v>86</v>
      </c>
      <c r="AY356" s="18" t="s">
        <v>215</v>
      </c>
      <c r="BE356" s="205">
        <f>IF(N356="základní",J356,0)</f>
        <v>0</v>
      </c>
      <c r="BF356" s="205">
        <f>IF(N356="snížená",J356,0)</f>
        <v>0</v>
      </c>
      <c r="BG356" s="205">
        <f>IF(N356="zákl. přenesená",J356,0)</f>
        <v>0</v>
      </c>
      <c r="BH356" s="205">
        <f>IF(N356="sníž. přenesená",J356,0)</f>
        <v>0</v>
      </c>
      <c r="BI356" s="205">
        <f>IF(N356="nulová",J356,0)</f>
        <v>0</v>
      </c>
      <c r="BJ356" s="18" t="s">
        <v>84</v>
      </c>
      <c r="BK356" s="205">
        <f>ROUND(I356*H356,2)</f>
        <v>0</v>
      </c>
      <c r="BL356" s="18" t="s">
        <v>222</v>
      </c>
      <c r="BM356" s="204" t="s">
        <v>1982</v>
      </c>
    </row>
    <row r="357" spans="2:51" s="14" customFormat="1" ht="11.25">
      <c r="B357" s="217"/>
      <c r="C357" s="218"/>
      <c r="D357" s="208" t="s">
        <v>224</v>
      </c>
      <c r="E357" s="219" t="s">
        <v>1</v>
      </c>
      <c r="F357" s="220" t="s">
        <v>1983</v>
      </c>
      <c r="G357" s="218"/>
      <c r="H357" s="221">
        <v>0.212</v>
      </c>
      <c r="I357" s="222"/>
      <c r="J357" s="218"/>
      <c r="K357" s="218"/>
      <c r="L357" s="223"/>
      <c r="M357" s="224"/>
      <c r="N357" s="225"/>
      <c r="O357" s="225"/>
      <c r="P357" s="225"/>
      <c r="Q357" s="225"/>
      <c r="R357" s="225"/>
      <c r="S357" s="225"/>
      <c r="T357" s="226"/>
      <c r="AT357" s="227" t="s">
        <v>224</v>
      </c>
      <c r="AU357" s="227" t="s">
        <v>86</v>
      </c>
      <c r="AV357" s="14" t="s">
        <v>86</v>
      </c>
      <c r="AW357" s="14" t="s">
        <v>32</v>
      </c>
      <c r="AX357" s="14" t="s">
        <v>84</v>
      </c>
      <c r="AY357" s="227" t="s">
        <v>215</v>
      </c>
    </row>
    <row r="358" spans="1:65" s="2" customFormat="1" ht="24.2" customHeight="1">
      <c r="A358" s="35"/>
      <c r="B358" s="36"/>
      <c r="C358" s="193" t="s">
        <v>644</v>
      </c>
      <c r="D358" s="193" t="s">
        <v>217</v>
      </c>
      <c r="E358" s="194" t="s">
        <v>1984</v>
      </c>
      <c r="F358" s="195" t="s">
        <v>1985</v>
      </c>
      <c r="G358" s="196" t="s">
        <v>230</v>
      </c>
      <c r="H358" s="197">
        <v>2.317</v>
      </c>
      <c r="I358" s="198"/>
      <c r="J358" s="199">
        <f>ROUND(I358*H358,2)</f>
        <v>0</v>
      </c>
      <c r="K358" s="195" t="s">
        <v>221</v>
      </c>
      <c r="L358" s="40"/>
      <c r="M358" s="200" t="s">
        <v>1</v>
      </c>
      <c r="N358" s="201" t="s">
        <v>42</v>
      </c>
      <c r="O358" s="72"/>
      <c r="P358" s="202">
        <f>O358*H358</f>
        <v>0</v>
      </c>
      <c r="Q358" s="202">
        <v>0.00533</v>
      </c>
      <c r="R358" s="202">
        <f>Q358*H358</f>
        <v>0.01234961</v>
      </c>
      <c r="S358" s="202">
        <v>0</v>
      </c>
      <c r="T358" s="203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04" t="s">
        <v>222</v>
      </c>
      <c r="AT358" s="204" t="s">
        <v>217</v>
      </c>
      <c r="AU358" s="204" t="s">
        <v>86</v>
      </c>
      <c r="AY358" s="18" t="s">
        <v>215</v>
      </c>
      <c r="BE358" s="205">
        <f>IF(N358="základní",J358,0)</f>
        <v>0</v>
      </c>
      <c r="BF358" s="205">
        <f>IF(N358="snížená",J358,0)</f>
        <v>0</v>
      </c>
      <c r="BG358" s="205">
        <f>IF(N358="zákl. přenesená",J358,0)</f>
        <v>0</v>
      </c>
      <c r="BH358" s="205">
        <f>IF(N358="sníž. přenesená",J358,0)</f>
        <v>0</v>
      </c>
      <c r="BI358" s="205">
        <f>IF(N358="nulová",J358,0)</f>
        <v>0</v>
      </c>
      <c r="BJ358" s="18" t="s">
        <v>84</v>
      </c>
      <c r="BK358" s="205">
        <f>ROUND(I358*H358,2)</f>
        <v>0</v>
      </c>
      <c r="BL358" s="18" t="s">
        <v>222</v>
      </c>
      <c r="BM358" s="204" t="s">
        <v>1986</v>
      </c>
    </row>
    <row r="359" spans="2:51" s="13" customFormat="1" ht="11.25">
      <c r="B359" s="206"/>
      <c r="C359" s="207"/>
      <c r="D359" s="208" t="s">
        <v>224</v>
      </c>
      <c r="E359" s="209" t="s">
        <v>1</v>
      </c>
      <c r="F359" s="210" t="s">
        <v>1987</v>
      </c>
      <c r="G359" s="207"/>
      <c r="H359" s="209" t="s">
        <v>1</v>
      </c>
      <c r="I359" s="211"/>
      <c r="J359" s="207"/>
      <c r="K359" s="207"/>
      <c r="L359" s="212"/>
      <c r="M359" s="213"/>
      <c r="N359" s="214"/>
      <c r="O359" s="214"/>
      <c r="P359" s="214"/>
      <c r="Q359" s="214"/>
      <c r="R359" s="214"/>
      <c r="S359" s="214"/>
      <c r="T359" s="215"/>
      <c r="AT359" s="216" t="s">
        <v>224</v>
      </c>
      <c r="AU359" s="216" t="s">
        <v>86</v>
      </c>
      <c r="AV359" s="13" t="s">
        <v>84</v>
      </c>
      <c r="AW359" s="13" t="s">
        <v>32</v>
      </c>
      <c r="AX359" s="13" t="s">
        <v>77</v>
      </c>
      <c r="AY359" s="216" t="s">
        <v>215</v>
      </c>
    </row>
    <row r="360" spans="2:51" s="14" customFormat="1" ht="11.25">
      <c r="B360" s="217"/>
      <c r="C360" s="218"/>
      <c r="D360" s="208" t="s">
        <v>224</v>
      </c>
      <c r="E360" s="219" t="s">
        <v>1</v>
      </c>
      <c r="F360" s="220" t="s">
        <v>1988</v>
      </c>
      <c r="G360" s="218"/>
      <c r="H360" s="221">
        <v>1.511</v>
      </c>
      <c r="I360" s="222"/>
      <c r="J360" s="218"/>
      <c r="K360" s="218"/>
      <c r="L360" s="223"/>
      <c r="M360" s="224"/>
      <c r="N360" s="225"/>
      <c r="O360" s="225"/>
      <c r="P360" s="225"/>
      <c r="Q360" s="225"/>
      <c r="R360" s="225"/>
      <c r="S360" s="225"/>
      <c r="T360" s="226"/>
      <c r="AT360" s="227" t="s">
        <v>224</v>
      </c>
      <c r="AU360" s="227" t="s">
        <v>86</v>
      </c>
      <c r="AV360" s="14" t="s">
        <v>86</v>
      </c>
      <c r="AW360" s="14" t="s">
        <v>32</v>
      </c>
      <c r="AX360" s="14" t="s">
        <v>77</v>
      </c>
      <c r="AY360" s="227" t="s">
        <v>215</v>
      </c>
    </row>
    <row r="361" spans="2:51" s="14" customFormat="1" ht="11.25">
      <c r="B361" s="217"/>
      <c r="C361" s="218"/>
      <c r="D361" s="208" t="s">
        <v>224</v>
      </c>
      <c r="E361" s="219" t="s">
        <v>1</v>
      </c>
      <c r="F361" s="220" t="s">
        <v>1989</v>
      </c>
      <c r="G361" s="218"/>
      <c r="H361" s="221">
        <v>0.806</v>
      </c>
      <c r="I361" s="222"/>
      <c r="J361" s="218"/>
      <c r="K361" s="218"/>
      <c r="L361" s="223"/>
      <c r="M361" s="224"/>
      <c r="N361" s="225"/>
      <c r="O361" s="225"/>
      <c r="P361" s="225"/>
      <c r="Q361" s="225"/>
      <c r="R361" s="225"/>
      <c r="S361" s="225"/>
      <c r="T361" s="226"/>
      <c r="AT361" s="227" t="s">
        <v>224</v>
      </c>
      <c r="AU361" s="227" t="s">
        <v>86</v>
      </c>
      <c r="AV361" s="14" t="s">
        <v>86</v>
      </c>
      <c r="AW361" s="14" t="s">
        <v>32</v>
      </c>
      <c r="AX361" s="14" t="s">
        <v>77</v>
      </c>
      <c r="AY361" s="227" t="s">
        <v>215</v>
      </c>
    </row>
    <row r="362" spans="2:51" s="15" customFormat="1" ht="11.25">
      <c r="B362" s="228"/>
      <c r="C362" s="229"/>
      <c r="D362" s="208" t="s">
        <v>224</v>
      </c>
      <c r="E362" s="230" t="s">
        <v>1</v>
      </c>
      <c r="F362" s="231" t="s">
        <v>227</v>
      </c>
      <c r="G362" s="229"/>
      <c r="H362" s="232">
        <v>2.317</v>
      </c>
      <c r="I362" s="233"/>
      <c r="J362" s="229"/>
      <c r="K362" s="229"/>
      <c r="L362" s="234"/>
      <c r="M362" s="235"/>
      <c r="N362" s="236"/>
      <c r="O362" s="236"/>
      <c r="P362" s="236"/>
      <c r="Q362" s="236"/>
      <c r="R362" s="236"/>
      <c r="S362" s="236"/>
      <c r="T362" s="237"/>
      <c r="AT362" s="238" t="s">
        <v>224</v>
      </c>
      <c r="AU362" s="238" t="s">
        <v>86</v>
      </c>
      <c r="AV362" s="15" t="s">
        <v>222</v>
      </c>
      <c r="AW362" s="15" t="s">
        <v>32</v>
      </c>
      <c r="AX362" s="15" t="s">
        <v>84</v>
      </c>
      <c r="AY362" s="238" t="s">
        <v>215</v>
      </c>
    </row>
    <row r="363" spans="1:65" s="2" customFormat="1" ht="24.2" customHeight="1">
      <c r="A363" s="35"/>
      <c r="B363" s="36"/>
      <c r="C363" s="193" t="s">
        <v>649</v>
      </c>
      <c r="D363" s="193" t="s">
        <v>217</v>
      </c>
      <c r="E363" s="194" t="s">
        <v>1990</v>
      </c>
      <c r="F363" s="195" t="s">
        <v>1991</v>
      </c>
      <c r="G363" s="196" t="s">
        <v>230</v>
      </c>
      <c r="H363" s="197">
        <v>2.317</v>
      </c>
      <c r="I363" s="198"/>
      <c r="J363" s="199">
        <f>ROUND(I363*H363,2)</f>
        <v>0</v>
      </c>
      <c r="K363" s="195" t="s">
        <v>221</v>
      </c>
      <c r="L363" s="40"/>
      <c r="M363" s="200" t="s">
        <v>1</v>
      </c>
      <c r="N363" s="201" t="s">
        <v>42</v>
      </c>
      <c r="O363" s="72"/>
      <c r="P363" s="202">
        <f>O363*H363</f>
        <v>0</v>
      </c>
      <c r="Q363" s="202">
        <v>0</v>
      </c>
      <c r="R363" s="202">
        <f>Q363*H363</f>
        <v>0</v>
      </c>
      <c r="S363" s="202">
        <v>0</v>
      </c>
      <c r="T363" s="203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04" t="s">
        <v>222</v>
      </c>
      <c r="AT363" s="204" t="s">
        <v>217</v>
      </c>
      <c r="AU363" s="204" t="s">
        <v>86</v>
      </c>
      <c r="AY363" s="18" t="s">
        <v>215</v>
      </c>
      <c r="BE363" s="205">
        <f>IF(N363="základní",J363,0)</f>
        <v>0</v>
      </c>
      <c r="BF363" s="205">
        <f>IF(N363="snížená",J363,0)</f>
        <v>0</v>
      </c>
      <c r="BG363" s="205">
        <f>IF(N363="zákl. přenesená",J363,0)</f>
        <v>0</v>
      </c>
      <c r="BH363" s="205">
        <f>IF(N363="sníž. přenesená",J363,0)</f>
        <v>0</v>
      </c>
      <c r="BI363" s="205">
        <f>IF(N363="nulová",J363,0)</f>
        <v>0</v>
      </c>
      <c r="BJ363" s="18" t="s">
        <v>84</v>
      </c>
      <c r="BK363" s="205">
        <f>ROUND(I363*H363,2)</f>
        <v>0</v>
      </c>
      <c r="BL363" s="18" t="s">
        <v>222</v>
      </c>
      <c r="BM363" s="204" t="s">
        <v>1992</v>
      </c>
    </row>
    <row r="364" spans="1:65" s="2" customFormat="1" ht="16.5" customHeight="1">
      <c r="A364" s="35"/>
      <c r="B364" s="36"/>
      <c r="C364" s="193" t="s">
        <v>654</v>
      </c>
      <c r="D364" s="193" t="s">
        <v>217</v>
      </c>
      <c r="E364" s="194" t="s">
        <v>1993</v>
      </c>
      <c r="F364" s="195" t="s">
        <v>1994</v>
      </c>
      <c r="G364" s="196" t="s">
        <v>272</v>
      </c>
      <c r="H364" s="197">
        <v>0.012</v>
      </c>
      <c r="I364" s="198"/>
      <c r="J364" s="199">
        <f>ROUND(I364*H364,2)</f>
        <v>0</v>
      </c>
      <c r="K364" s="195" t="s">
        <v>231</v>
      </c>
      <c r="L364" s="40"/>
      <c r="M364" s="200" t="s">
        <v>1</v>
      </c>
      <c r="N364" s="201" t="s">
        <v>42</v>
      </c>
      <c r="O364" s="72"/>
      <c r="P364" s="202">
        <f>O364*H364</f>
        <v>0</v>
      </c>
      <c r="Q364" s="202">
        <v>1.06277</v>
      </c>
      <c r="R364" s="202">
        <f>Q364*H364</f>
        <v>0.01275324</v>
      </c>
      <c r="S364" s="202">
        <v>0</v>
      </c>
      <c r="T364" s="203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04" t="s">
        <v>222</v>
      </c>
      <c r="AT364" s="204" t="s">
        <v>217</v>
      </c>
      <c r="AU364" s="204" t="s">
        <v>86</v>
      </c>
      <c r="AY364" s="18" t="s">
        <v>215</v>
      </c>
      <c r="BE364" s="205">
        <f>IF(N364="základní",J364,0)</f>
        <v>0</v>
      </c>
      <c r="BF364" s="205">
        <f>IF(N364="snížená",J364,0)</f>
        <v>0</v>
      </c>
      <c r="BG364" s="205">
        <f>IF(N364="zákl. přenesená",J364,0)</f>
        <v>0</v>
      </c>
      <c r="BH364" s="205">
        <f>IF(N364="sníž. přenesená",J364,0)</f>
        <v>0</v>
      </c>
      <c r="BI364" s="205">
        <f>IF(N364="nulová",J364,0)</f>
        <v>0</v>
      </c>
      <c r="BJ364" s="18" t="s">
        <v>84</v>
      </c>
      <c r="BK364" s="205">
        <f>ROUND(I364*H364,2)</f>
        <v>0</v>
      </c>
      <c r="BL364" s="18" t="s">
        <v>222</v>
      </c>
      <c r="BM364" s="204" t="s">
        <v>1995</v>
      </c>
    </row>
    <row r="365" spans="2:51" s="14" customFormat="1" ht="11.25">
      <c r="B365" s="217"/>
      <c r="C365" s="218"/>
      <c r="D365" s="208" t="s">
        <v>224</v>
      </c>
      <c r="E365" s="219" t="s">
        <v>1</v>
      </c>
      <c r="F365" s="220" t="s">
        <v>1996</v>
      </c>
      <c r="G365" s="218"/>
      <c r="H365" s="221">
        <v>0.012</v>
      </c>
      <c r="I365" s="222"/>
      <c r="J365" s="218"/>
      <c r="K365" s="218"/>
      <c r="L365" s="223"/>
      <c r="M365" s="224"/>
      <c r="N365" s="225"/>
      <c r="O365" s="225"/>
      <c r="P365" s="225"/>
      <c r="Q365" s="225"/>
      <c r="R365" s="225"/>
      <c r="S365" s="225"/>
      <c r="T365" s="226"/>
      <c r="AT365" s="227" t="s">
        <v>224</v>
      </c>
      <c r="AU365" s="227" t="s">
        <v>86</v>
      </c>
      <c r="AV365" s="14" t="s">
        <v>86</v>
      </c>
      <c r="AW365" s="14" t="s">
        <v>32</v>
      </c>
      <c r="AX365" s="14" t="s">
        <v>84</v>
      </c>
      <c r="AY365" s="227" t="s">
        <v>215</v>
      </c>
    </row>
    <row r="366" spans="1:65" s="2" customFormat="1" ht="24.2" customHeight="1">
      <c r="A366" s="35"/>
      <c r="B366" s="36"/>
      <c r="C366" s="193" t="s">
        <v>657</v>
      </c>
      <c r="D366" s="193" t="s">
        <v>217</v>
      </c>
      <c r="E366" s="194" t="s">
        <v>560</v>
      </c>
      <c r="F366" s="195" t="s">
        <v>561</v>
      </c>
      <c r="G366" s="196" t="s">
        <v>365</v>
      </c>
      <c r="H366" s="197">
        <v>20.647</v>
      </c>
      <c r="I366" s="198"/>
      <c r="J366" s="199">
        <f>ROUND(I366*H366,2)</f>
        <v>0</v>
      </c>
      <c r="K366" s="195" t="s">
        <v>231</v>
      </c>
      <c r="L366" s="40"/>
      <c r="M366" s="200" t="s">
        <v>1</v>
      </c>
      <c r="N366" s="201" t="s">
        <v>42</v>
      </c>
      <c r="O366" s="72"/>
      <c r="P366" s="202">
        <f>O366*H366</f>
        <v>0</v>
      </c>
      <c r="Q366" s="202">
        <v>0</v>
      </c>
      <c r="R366" s="202">
        <f>Q366*H366</f>
        <v>0</v>
      </c>
      <c r="S366" s="202">
        <v>0</v>
      </c>
      <c r="T366" s="203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04" t="s">
        <v>222</v>
      </c>
      <c r="AT366" s="204" t="s">
        <v>217</v>
      </c>
      <c r="AU366" s="204" t="s">
        <v>86</v>
      </c>
      <c r="AY366" s="18" t="s">
        <v>215</v>
      </c>
      <c r="BE366" s="205">
        <f>IF(N366="základní",J366,0)</f>
        <v>0</v>
      </c>
      <c r="BF366" s="205">
        <f>IF(N366="snížená",J366,0)</f>
        <v>0</v>
      </c>
      <c r="BG366" s="205">
        <f>IF(N366="zákl. přenesená",J366,0)</f>
        <v>0</v>
      </c>
      <c r="BH366" s="205">
        <f>IF(N366="sníž. přenesená",J366,0)</f>
        <v>0</v>
      </c>
      <c r="BI366" s="205">
        <f>IF(N366="nulová",J366,0)</f>
        <v>0</v>
      </c>
      <c r="BJ366" s="18" t="s">
        <v>84</v>
      </c>
      <c r="BK366" s="205">
        <f>ROUND(I366*H366,2)</f>
        <v>0</v>
      </c>
      <c r="BL366" s="18" t="s">
        <v>222</v>
      </c>
      <c r="BM366" s="204" t="s">
        <v>562</v>
      </c>
    </row>
    <row r="367" spans="2:51" s="14" customFormat="1" ht="11.25">
      <c r="B367" s="217"/>
      <c r="C367" s="218"/>
      <c r="D367" s="208" t="s">
        <v>224</v>
      </c>
      <c r="E367" s="219" t="s">
        <v>1</v>
      </c>
      <c r="F367" s="220" t="s">
        <v>1997</v>
      </c>
      <c r="G367" s="218"/>
      <c r="H367" s="221">
        <v>18.258</v>
      </c>
      <c r="I367" s="222"/>
      <c r="J367" s="218"/>
      <c r="K367" s="218"/>
      <c r="L367" s="223"/>
      <c r="M367" s="224"/>
      <c r="N367" s="225"/>
      <c r="O367" s="225"/>
      <c r="P367" s="225"/>
      <c r="Q367" s="225"/>
      <c r="R367" s="225"/>
      <c r="S367" s="225"/>
      <c r="T367" s="226"/>
      <c r="AT367" s="227" t="s">
        <v>224</v>
      </c>
      <c r="AU367" s="227" t="s">
        <v>86</v>
      </c>
      <c r="AV367" s="14" t="s">
        <v>86</v>
      </c>
      <c r="AW367" s="14" t="s">
        <v>32</v>
      </c>
      <c r="AX367" s="14" t="s">
        <v>77</v>
      </c>
      <c r="AY367" s="227" t="s">
        <v>215</v>
      </c>
    </row>
    <row r="368" spans="2:51" s="14" customFormat="1" ht="11.25">
      <c r="B368" s="217"/>
      <c r="C368" s="218"/>
      <c r="D368" s="208" t="s">
        <v>224</v>
      </c>
      <c r="E368" s="219" t="s">
        <v>1</v>
      </c>
      <c r="F368" s="220" t="s">
        <v>1998</v>
      </c>
      <c r="G368" s="218"/>
      <c r="H368" s="221">
        <v>0.625</v>
      </c>
      <c r="I368" s="222"/>
      <c r="J368" s="218"/>
      <c r="K368" s="218"/>
      <c r="L368" s="223"/>
      <c r="M368" s="224"/>
      <c r="N368" s="225"/>
      <c r="O368" s="225"/>
      <c r="P368" s="225"/>
      <c r="Q368" s="225"/>
      <c r="R368" s="225"/>
      <c r="S368" s="225"/>
      <c r="T368" s="226"/>
      <c r="AT368" s="227" t="s">
        <v>224</v>
      </c>
      <c r="AU368" s="227" t="s">
        <v>86</v>
      </c>
      <c r="AV368" s="14" t="s">
        <v>86</v>
      </c>
      <c r="AW368" s="14" t="s">
        <v>32</v>
      </c>
      <c r="AX368" s="14" t="s">
        <v>77</v>
      </c>
      <c r="AY368" s="227" t="s">
        <v>215</v>
      </c>
    </row>
    <row r="369" spans="2:51" s="14" customFormat="1" ht="11.25">
      <c r="B369" s="217"/>
      <c r="C369" s="218"/>
      <c r="D369" s="208" t="s">
        <v>224</v>
      </c>
      <c r="E369" s="219" t="s">
        <v>1</v>
      </c>
      <c r="F369" s="220" t="s">
        <v>1999</v>
      </c>
      <c r="G369" s="218"/>
      <c r="H369" s="221">
        <v>1.764</v>
      </c>
      <c r="I369" s="222"/>
      <c r="J369" s="218"/>
      <c r="K369" s="218"/>
      <c r="L369" s="223"/>
      <c r="M369" s="224"/>
      <c r="N369" s="225"/>
      <c r="O369" s="225"/>
      <c r="P369" s="225"/>
      <c r="Q369" s="225"/>
      <c r="R369" s="225"/>
      <c r="S369" s="225"/>
      <c r="T369" s="226"/>
      <c r="AT369" s="227" t="s">
        <v>224</v>
      </c>
      <c r="AU369" s="227" t="s">
        <v>86</v>
      </c>
      <c r="AV369" s="14" t="s">
        <v>86</v>
      </c>
      <c r="AW369" s="14" t="s">
        <v>32</v>
      </c>
      <c r="AX369" s="14" t="s">
        <v>77</v>
      </c>
      <c r="AY369" s="227" t="s">
        <v>215</v>
      </c>
    </row>
    <row r="370" spans="2:51" s="15" customFormat="1" ht="11.25">
      <c r="B370" s="228"/>
      <c r="C370" s="229"/>
      <c r="D370" s="208" t="s">
        <v>224</v>
      </c>
      <c r="E370" s="230" t="s">
        <v>152</v>
      </c>
      <c r="F370" s="231" t="s">
        <v>227</v>
      </c>
      <c r="G370" s="229"/>
      <c r="H370" s="232">
        <v>20.647</v>
      </c>
      <c r="I370" s="233"/>
      <c r="J370" s="229"/>
      <c r="K370" s="229"/>
      <c r="L370" s="234"/>
      <c r="M370" s="235"/>
      <c r="N370" s="236"/>
      <c r="O370" s="236"/>
      <c r="P370" s="236"/>
      <c r="Q370" s="236"/>
      <c r="R370" s="236"/>
      <c r="S370" s="236"/>
      <c r="T370" s="237"/>
      <c r="AT370" s="238" t="s">
        <v>224</v>
      </c>
      <c r="AU370" s="238" t="s">
        <v>86</v>
      </c>
      <c r="AV370" s="15" t="s">
        <v>222</v>
      </c>
      <c r="AW370" s="15" t="s">
        <v>32</v>
      </c>
      <c r="AX370" s="15" t="s">
        <v>84</v>
      </c>
      <c r="AY370" s="238" t="s">
        <v>215</v>
      </c>
    </row>
    <row r="371" spans="1:65" s="2" customFormat="1" ht="24.2" customHeight="1">
      <c r="A371" s="35"/>
      <c r="B371" s="36"/>
      <c r="C371" s="193" t="s">
        <v>660</v>
      </c>
      <c r="D371" s="193" t="s">
        <v>217</v>
      </c>
      <c r="E371" s="194" t="s">
        <v>1377</v>
      </c>
      <c r="F371" s="195" t="s">
        <v>1378</v>
      </c>
      <c r="G371" s="196" t="s">
        <v>365</v>
      </c>
      <c r="H371" s="197">
        <v>20.647</v>
      </c>
      <c r="I371" s="198"/>
      <c r="J371" s="199">
        <f>ROUND(I371*H371,2)</f>
        <v>0</v>
      </c>
      <c r="K371" s="195" t="s">
        <v>231</v>
      </c>
      <c r="L371" s="40"/>
      <c r="M371" s="200" t="s">
        <v>1</v>
      </c>
      <c r="N371" s="201" t="s">
        <v>42</v>
      </c>
      <c r="O371" s="72"/>
      <c r="P371" s="202">
        <f>O371*H371</f>
        <v>0</v>
      </c>
      <c r="Q371" s="202">
        <v>0</v>
      </c>
      <c r="R371" s="202">
        <f>Q371*H371</f>
        <v>0</v>
      </c>
      <c r="S371" s="202">
        <v>0</v>
      </c>
      <c r="T371" s="203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04" t="s">
        <v>222</v>
      </c>
      <c r="AT371" s="204" t="s">
        <v>217</v>
      </c>
      <c r="AU371" s="204" t="s">
        <v>86</v>
      </c>
      <c r="AY371" s="18" t="s">
        <v>215</v>
      </c>
      <c r="BE371" s="205">
        <f>IF(N371="základní",J371,0)</f>
        <v>0</v>
      </c>
      <c r="BF371" s="205">
        <f>IF(N371="snížená",J371,0)</f>
        <v>0</v>
      </c>
      <c r="BG371" s="205">
        <f>IF(N371="zákl. přenesená",J371,0)</f>
        <v>0</v>
      </c>
      <c r="BH371" s="205">
        <f>IF(N371="sníž. přenesená",J371,0)</f>
        <v>0</v>
      </c>
      <c r="BI371" s="205">
        <f>IF(N371="nulová",J371,0)</f>
        <v>0</v>
      </c>
      <c r="BJ371" s="18" t="s">
        <v>84</v>
      </c>
      <c r="BK371" s="205">
        <f>ROUND(I371*H371,2)</f>
        <v>0</v>
      </c>
      <c r="BL371" s="18" t="s">
        <v>222</v>
      </c>
      <c r="BM371" s="204" t="s">
        <v>579</v>
      </c>
    </row>
    <row r="372" spans="2:51" s="14" customFormat="1" ht="11.25">
      <c r="B372" s="217"/>
      <c r="C372" s="218"/>
      <c r="D372" s="208" t="s">
        <v>224</v>
      </c>
      <c r="E372" s="219" t="s">
        <v>1</v>
      </c>
      <c r="F372" s="220" t="s">
        <v>580</v>
      </c>
      <c r="G372" s="218"/>
      <c r="H372" s="221">
        <v>20.647</v>
      </c>
      <c r="I372" s="222"/>
      <c r="J372" s="218"/>
      <c r="K372" s="218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224</v>
      </c>
      <c r="AU372" s="227" t="s">
        <v>86</v>
      </c>
      <c r="AV372" s="14" t="s">
        <v>86</v>
      </c>
      <c r="AW372" s="14" t="s">
        <v>32</v>
      </c>
      <c r="AX372" s="14" t="s">
        <v>84</v>
      </c>
      <c r="AY372" s="227" t="s">
        <v>215</v>
      </c>
    </row>
    <row r="373" spans="1:65" s="2" customFormat="1" ht="33" customHeight="1">
      <c r="A373" s="35"/>
      <c r="B373" s="36"/>
      <c r="C373" s="193" t="s">
        <v>679</v>
      </c>
      <c r="D373" s="193" t="s">
        <v>217</v>
      </c>
      <c r="E373" s="194" t="s">
        <v>582</v>
      </c>
      <c r="F373" s="195" t="s">
        <v>583</v>
      </c>
      <c r="G373" s="196" t="s">
        <v>365</v>
      </c>
      <c r="H373" s="197">
        <v>20.647</v>
      </c>
      <c r="I373" s="198"/>
      <c r="J373" s="199">
        <f>ROUND(I373*H373,2)</f>
        <v>0</v>
      </c>
      <c r="K373" s="195" t="s">
        <v>231</v>
      </c>
      <c r="L373" s="40"/>
      <c r="M373" s="200" t="s">
        <v>1</v>
      </c>
      <c r="N373" s="201" t="s">
        <v>42</v>
      </c>
      <c r="O373" s="72"/>
      <c r="P373" s="202">
        <f>O373*H373</f>
        <v>0</v>
      </c>
      <c r="Q373" s="202">
        <v>0</v>
      </c>
      <c r="R373" s="202">
        <f>Q373*H373</f>
        <v>0</v>
      </c>
      <c r="S373" s="202">
        <v>0</v>
      </c>
      <c r="T373" s="203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04" t="s">
        <v>222</v>
      </c>
      <c r="AT373" s="204" t="s">
        <v>217</v>
      </c>
      <c r="AU373" s="204" t="s">
        <v>86</v>
      </c>
      <c r="AY373" s="18" t="s">
        <v>215</v>
      </c>
      <c r="BE373" s="205">
        <f>IF(N373="základní",J373,0)</f>
        <v>0</v>
      </c>
      <c r="BF373" s="205">
        <f>IF(N373="snížená",J373,0)</f>
        <v>0</v>
      </c>
      <c r="BG373" s="205">
        <f>IF(N373="zákl. přenesená",J373,0)</f>
        <v>0</v>
      </c>
      <c r="BH373" s="205">
        <f>IF(N373="sníž. přenesená",J373,0)</f>
        <v>0</v>
      </c>
      <c r="BI373" s="205">
        <f>IF(N373="nulová",J373,0)</f>
        <v>0</v>
      </c>
      <c r="BJ373" s="18" t="s">
        <v>84</v>
      </c>
      <c r="BK373" s="205">
        <f>ROUND(I373*H373,2)</f>
        <v>0</v>
      </c>
      <c r="BL373" s="18" t="s">
        <v>222</v>
      </c>
      <c r="BM373" s="204" t="s">
        <v>584</v>
      </c>
    </row>
    <row r="374" spans="1:65" s="2" customFormat="1" ht="24.2" customHeight="1">
      <c r="A374" s="35"/>
      <c r="B374" s="36"/>
      <c r="C374" s="193" t="s">
        <v>684</v>
      </c>
      <c r="D374" s="193" t="s">
        <v>217</v>
      </c>
      <c r="E374" s="194" t="s">
        <v>2000</v>
      </c>
      <c r="F374" s="195" t="s">
        <v>2001</v>
      </c>
      <c r="G374" s="196" t="s">
        <v>365</v>
      </c>
      <c r="H374" s="197">
        <v>2.771</v>
      </c>
      <c r="I374" s="198"/>
      <c r="J374" s="199">
        <f>ROUND(I374*H374,2)</f>
        <v>0</v>
      </c>
      <c r="K374" s="195" t="s">
        <v>221</v>
      </c>
      <c r="L374" s="40"/>
      <c r="M374" s="200" t="s">
        <v>1</v>
      </c>
      <c r="N374" s="201" t="s">
        <v>42</v>
      </c>
      <c r="O374" s="72"/>
      <c r="P374" s="202">
        <f>O374*H374</f>
        <v>0</v>
      </c>
      <c r="Q374" s="202">
        <v>2.429</v>
      </c>
      <c r="R374" s="202">
        <f>Q374*H374</f>
        <v>6.730758999999999</v>
      </c>
      <c r="S374" s="202">
        <v>0</v>
      </c>
      <c r="T374" s="203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04" t="s">
        <v>222</v>
      </c>
      <c r="AT374" s="204" t="s">
        <v>217</v>
      </c>
      <c r="AU374" s="204" t="s">
        <v>86</v>
      </c>
      <c r="AY374" s="18" t="s">
        <v>215</v>
      </c>
      <c r="BE374" s="205">
        <f>IF(N374="základní",J374,0)</f>
        <v>0</v>
      </c>
      <c r="BF374" s="205">
        <f>IF(N374="snížená",J374,0)</f>
        <v>0</v>
      </c>
      <c r="BG374" s="205">
        <f>IF(N374="zákl. přenesená",J374,0)</f>
        <v>0</v>
      </c>
      <c r="BH374" s="205">
        <f>IF(N374="sníž. přenesená",J374,0)</f>
        <v>0</v>
      </c>
      <c r="BI374" s="205">
        <f>IF(N374="nulová",J374,0)</f>
        <v>0</v>
      </c>
      <c r="BJ374" s="18" t="s">
        <v>84</v>
      </c>
      <c r="BK374" s="205">
        <f>ROUND(I374*H374,2)</f>
        <v>0</v>
      </c>
      <c r="BL374" s="18" t="s">
        <v>222</v>
      </c>
      <c r="BM374" s="204" t="s">
        <v>2002</v>
      </c>
    </row>
    <row r="375" spans="2:51" s="13" customFormat="1" ht="11.25">
      <c r="B375" s="206"/>
      <c r="C375" s="207"/>
      <c r="D375" s="208" t="s">
        <v>224</v>
      </c>
      <c r="E375" s="209" t="s">
        <v>1</v>
      </c>
      <c r="F375" s="210" t="s">
        <v>2003</v>
      </c>
      <c r="G375" s="207"/>
      <c r="H375" s="209" t="s">
        <v>1</v>
      </c>
      <c r="I375" s="211"/>
      <c r="J375" s="207"/>
      <c r="K375" s="207"/>
      <c r="L375" s="212"/>
      <c r="M375" s="213"/>
      <c r="N375" s="214"/>
      <c r="O375" s="214"/>
      <c r="P375" s="214"/>
      <c r="Q375" s="214"/>
      <c r="R375" s="214"/>
      <c r="S375" s="214"/>
      <c r="T375" s="215"/>
      <c r="AT375" s="216" t="s">
        <v>224</v>
      </c>
      <c r="AU375" s="216" t="s">
        <v>86</v>
      </c>
      <c r="AV375" s="13" t="s">
        <v>84</v>
      </c>
      <c r="AW375" s="13" t="s">
        <v>32</v>
      </c>
      <c r="AX375" s="13" t="s">
        <v>77</v>
      </c>
      <c r="AY375" s="216" t="s">
        <v>215</v>
      </c>
    </row>
    <row r="376" spans="2:51" s="14" customFormat="1" ht="11.25">
      <c r="B376" s="217"/>
      <c r="C376" s="218"/>
      <c r="D376" s="208" t="s">
        <v>224</v>
      </c>
      <c r="E376" s="219" t="s">
        <v>1</v>
      </c>
      <c r="F376" s="220" t="s">
        <v>2004</v>
      </c>
      <c r="G376" s="218"/>
      <c r="H376" s="221">
        <v>1.25</v>
      </c>
      <c r="I376" s="222"/>
      <c r="J376" s="218"/>
      <c r="K376" s="218"/>
      <c r="L376" s="223"/>
      <c r="M376" s="224"/>
      <c r="N376" s="225"/>
      <c r="O376" s="225"/>
      <c r="P376" s="225"/>
      <c r="Q376" s="225"/>
      <c r="R376" s="225"/>
      <c r="S376" s="225"/>
      <c r="T376" s="226"/>
      <c r="AT376" s="227" t="s">
        <v>224</v>
      </c>
      <c r="AU376" s="227" t="s">
        <v>86</v>
      </c>
      <c r="AV376" s="14" t="s">
        <v>86</v>
      </c>
      <c r="AW376" s="14" t="s">
        <v>32</v>
      </c>
      <c r="AX376" s="14" t="s">
        <v>77</v>
      </c>
      <c r="AY376" s="227" t="s">
        <v>215</v>
      </c>
    </row>
    <row r="377" spans="2:51" s="13" customFormat="1" ht="11.25">
      <c r="B377" s="206"/>
      <c r="C377" s="207"/>
      <c r="D377" s="208" t="s">
        <v>224</v>
      </c>
      <c r="E377" s="209" t="s">
        <v>1</v>
      </c>
      <c r="F377" s="210" t="s">
        <v>2005</v>
      </c>
      <c r="G377" s="207"/>
      <c r="H377" s="209" t="s">
        <v>1</v>
      </c>
      <c r="I377" s="211"/>
      <c r="J377" s="207"/>
      <c r="K377" s="207"/>
      <c r="L377" s="212"/>
      <c r="M377" s="213"/>
      <c r="N377" s="214"/>
      <c r="O377" s="214"/>
      <c r="P377" s="214"/>
      <c r="Q377" s="214"/>
      <c r="R377" s="214"/>
      <c r="S377" s="214"/>
      <c r="T377" s="215"/>
      <c r="AT377" s="216" t="s">
        <v>224</v>
      </c>
      <c r="AU377" s="216" t="s">
        <v>86</v>
      </c>
      <c r="AV377" s="13" t="s">
        <v>84</v>
      </c>
      <c r="AW377" s="13" t="s">
        <v>32</v>
      </c>
      <c r="AX377" s="13" t="s">
        <v>77</v>
      </c>
      <c r="AY377" s="216" t="s">
        <v>215</v>
      </c>
    </row>
    <row r="378" spans="2:51" s="14" customFormat="1" ht="11.25">
      <c r="B378" s="217"/>
      <c r="C378" s="218"/>
      <c r="D378" s="208" t="s">
        <v>224</v>
      </c>
      <c r="E378" s="219" t="s">
        <v>1</v>
      </c>
      <c r="F378" s="220" t="s">
        <v>2006</v>
      </c>
      <c r="G378" s="218"/>
      <c r="H378" s="221">
        <v>3.75</v>
      </c>
      <c r="I378" s="222"/>
      <c r="J378" s="218"/>
      <c r="K378" s="218"/>
      <c r="L378" s="223"/>
      <c r="M378" s="224"/>
      <c r="N378" s="225"/>
      <c r="O378" s="225"/>
      <c r="P378" s="225"/>
      <c r="Q378" s="225"/>
      <c r="R378" s="225"/>
      <c r="S378" s="225"/>
      <c r="T378" s="226"/>
      <c r="AT378" s="227" t="s">
        <v>224</v>
      </c>
      <c r="AU378" s="227" t="s">
        <v>86</v>
      </c>
      <c r="AV378" s="14" t="s">
        <v>86</v>
      </c>
      <c r="AW378" s="14" t="s">
        <v>32</v>
      </c>
      <c r="AX378" s="14" t="s">
        <v>77</v>
      </c>
      <c r="AY378" s="227" t="s">
        <v>215</v>
      </c>
    </row>
    <row r="379" spans="2:51" s="14" customFormat="1" ht="11.25">
      <c r="B379" s="217"/>
      <c r="C379" s="218"/>
      <c r="D379" s="208" t="s">
        <v>224</v>
      </c>
      <c r="E379" s="219" t="s">
        <v>1</v>
      </c>
      <c r="F379" s="220" t="s">
        <v>2007</v>
      </c>
      <c r="G379" s="218"/>
      <c r="H379" s="221">
        <v>-2.011</v>
      </c>
      <c r="I379" s="222"/>
      <c r="J379" s="218"/>
      <c r="K379" s="218"/>
      <c r="L379" s="223"/>
      <c r="M379" s="224"/>
      <c r="N379" s="225"/>
      <c r="O379" s="225"/>
      <c r="P379" s="225"/>
      <c r="Q379" s="225"/>
      <c r="R379" s="225"/>
      <c r="S379" s="225"/>
      <c r="T379" s="226"/>
      <c r="AT379" s="227" t="s">
        <v>224</v>
      </c>
      <c r="AU379" s="227" t="s">
        <v>86</v>
      </c>
      <c r="AV379" s="14" t="s">
        <v>86</v>
      </c>
      <c r="AW379" s="14" t="s">
        <v>32</v>
      </c>
      <c r="AX379" s="14" t="s">
        <v>77</v>
      </c>
      <c r="AY379" s="227" t="s">
        <v>215</v>
      </c>
    </row>
    <row r="380" spans="2:51" s="14" customFormat="1" ht="11.25">
      <c r="B380" s="217"/>
      <c r="C380" s="218"/>
      <c r="D380" s="208" t="s">
        <v>224</v>
      </c>
      <c r="E380" s="219" t="s">
        <v>1</v>
      </c>
      <c r="F380" s="220" t="s">
        <v>2008</v>
      </c>
      <c r="G380" s="218"/>
      <c r="H380" s="221">
        <v>-0.218</v>
      </c>
      <c r="I380" s="222"/>
      <c r="J380" s="218"/>
      <c r="K380" s="218"/>
      <c r="L380" s="223"/>
      <c r="M380" s="224"/>
      <c r="N380" s="225"/>
      <c r="O380" s="225"/>
      <c r="P380" s="225"/>
      <c r="Q380" s="225"/>
      <c r="R380" s="225"/>
      <c r="S380" s="225"/>
      <c r="T380" s="226"/>
      <c r="AT380" s="227" t="s">
        <v>224</v>
      </c>
      <c r="AU380" s="227" t="s">
        <v>86</v>
      </c>
      <c r="AV380" s="14" t="s">
        <v>86</v>
      </c>
      <c r="AW380" s="14" t="s">
        <v>32</v>
      </c>
      <c r="AX380" s="14" t="s">
        <v>77</v>
      </c>
      <c r="AY380" s="227" t="s">
        <v>215</v>
      </c>
    </row>
    <row r="381" spans="2:51" s="15" customFormat="1" ht="11.25">
      <c r="B381" s="228"/>
      <c r="C381" s="229"/>
      <c r="D381" s="208" t="s">
        <v>224</v>
      </c>
      <c r="E381" s="230" t="s">
        <v>1</v>
      </c>
      <c r="F381" s="231" t="s">
        <v>227</v>
      </c>
      <c r="G381" s="229"/>
      <c r="H381" s="232">
        <v>2.771</v>
      </c>
      <c r="I381" s="233"/>
      <c r="J381" s="229"/>
      <c r="K381" s="229"/>
      <c r="L381" s="234"/>
      <c r="M381" s="235"/>
      <c r="N381" s="236"/>
      <c r="O381" s="236"/>
      <c r="P381" s="236"/>
      <c r="Q381" s="236"/>
      <c r="R381" s="236"/>
      <c r="S381" s="236"/>
      <c r="T381" s="237"/>
      <c r="AT381" s="238" t="s">
        <v>224</v>
      </c>
      <c r="AU381" s="238" t="s">
        <v>86</v>
      </c>
      <c r="AV381" s="15" t="s">
        <v>222</v>
      </c>
      <c r="AW381" s="15" t="s">
        <v>32</v>
      </c>
      <c r="AX381" s="15" t="s">
        <v>84</v>
      </c>
      <c r="AY381" s="238" t="s">
        <v>215</v>
      </c>
    </row>
    <row r="382" spans="1:65" s="2" customFormat="1" ht="24.2" customHeight="1">
      <c r="A382" s="35"/>
      <c r="B382" s="36"/>
      <c r="C382" s="193" t="s">
        <v>691</v>
      </c>
      <c r="D382" s="193" t="s">
        <v>217</v>
      </c>
      <c r="E382" s="194" t="s">
        <v>2009</v>
      </c>
      <c r="F382" s="195" t="s">
        <v>2010</v>
      </c>
      <c r="G382" s="196" t="s">
        <v>230</v>
      </c>
      <c r="H382" s="197">
        <v>8</v>
      </c>
      <c r="I382" s="198"/>
      <c r="J382" s="199">
        <f>ROUND(I382*H382,2)</f>
        <v>0</v>
      </c>
      <c r="K382" s="195" t="s">
        <v>231</v>
      </c>
      <c r="L382" s="40"/>
      <c r="M382" s="200" t="s">
        <v>1</v>
      </c>
      <c r="N382" s="201" t="s">
        <v>42</v>
      </c>
      <c r="O382" s="72"/>
      <c r="P382" s="202">
        <f>O382*H382</f>
        <v>0</v>
      </c>
      <c r="Q382" s="202">
        <v>0.00632</v>
      </c>
      <c r="R382" s="202">
        <f>Q382*H382</f>
        <v>0.05056</v>
      </c>
      <c r="S382" s="202">
        <v>0</v>
      </c>
      <c r="T382" s="203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04" t="s">
        <v>222</v>
      </c>
      <c r="AT382" s="204" t="s">
        <v>217</v>
      </c>
      <c r="AU382" s="204" t="s">
        <v>86</v>
      </c>
      <c r="AY382" s="18" t="s">
        <v>215</v>
      </c>
      <c r="BE382" s="205">
        <f>IF(N382="základní",J382,0)</f>
        <v>0</v>
      </c>
      <c r="BF382" s="205">
        <f>IF(N382="snížená",J382,0)</f>
        <v>0</v>
      </c>
      <c r="BG382" s="205">
        <f>IF(N382="zákl. přenesená",J382,0)</f>
        <v>0</v>
      </c>
      <c r="BH382" s="205">
        <f>IF(N382="sníž. přenesená",J382,0)</f>
        <v>0</v>
      </c>
      <c r="BI382" s="205">
        <f>IF(N382="nulová",J382,0)</f>
        <v>0</v>
      </c>
      <c r="BJ382" s="18" t="s">
        <v>84</v>
      </c>
      <c r="BK382" s="205">
        <f>ROUND(I382*H382,2)</f>
        <v>0</v>
      </c>
      <c r="BL382" s="18" t="s">
        <v>222</v>
      </c>
      <c r="BM382" s="204" t="s">
        <v>2011</v>
      </c>
    </row>
    <row r="383" spans="2:51" s="13" customFormat="1" ht="11.25">
      <c r="B383" s="206"/>
      <c r="C383" s="207"/>
      <c r="D383" s="208" t="s">
        <v>224</v>
      </c>
      <c r="E383" s="209" t="s">
        <v>1</v>
      </c>
      <c r="F383" s="210" t="s">
        <v>2003</v>
      </c>
      <c r="G383" s="207"/>
      <c r="H383" s="209" t="s">
        <v>1</v>
      </c>
      <c r="I383" s="211"/>
      <c r="J383" s="207"/>
      <c r="K383" s="207"/>
      <c r="L383" s="212"/>
      <c r="M383" s="213"/>
      <c r="N383" s="214"/>
      <c r="O383" s="214"/>
      <c r="P383" s="214"/>
      <c r="Q383" s="214"/>
      <c r="R383" s="214"/>
      <c r="S383" s="214"/>
      <c r="T383" s="215"/>
      <c r="AT383" s="216" t="s">
        <v>224</v>
      </c>
      <c r="AU383" s="216" t="s">
        <v>86</v>
      </c>
      <c r="AV383" s="13" t="s">
        <v>84</v>
      </c>
      <c r="AW383" s="13" t="s">
        <v>32</v>
      </c>
      <c r="AX383" s="13" t="s">
        <v>77</v>
      </c>
      <c r="AY383" s="216" t="s">
        <v>215</v>
      </c>
    </row>
    <row r="384" spans="2:51" s="14" customFormat="1" ht="11.25">
      <c r="B384" s="217"/>
      <c r="C384" s="218"/>
      <c r="D384" s="208" t="s">
        <v>224</v>
      </c>
      <c r="E384" s="219" t="s">
        <v>1</v>
      </c>
      <c r="F384" s="220" t="s">
        <v>2012</v>
      </c>
      <c r="G384" s="218"/>
      <c r="H384" s="221">
        <v>2</v>
      </c>
      <c r="I384" s="222"/>
      <c r="J384" s="218"/>
      <c r="K384" s="218"/>
      <c r="L384" s="223"/>
      <c r="M384" s="224"/>
      <c r="N384" s="225"/>
      <c r="O384" s="225"/>
      <c r="P384" s="225"/>
      <c r="Q384" s="225"/>
      <c r="R384" s="225"/>
      <c r="S384" s="225"/>
      <c r="T384" s="226"/>
      <c r="AT384" s="227" t="s">
        <v>224</v>
      </c>
      <c r="AU384" s="227" t="s">
        <v>86</v>
      </c>
      <c r="AV384" s="14" t="s">
        <v>86</v>
      </c>
      <c r="AW384" s="14" t="s">
        <v>32</v>
      </c>
      <c r="AX384" s="14" t="s">
        <v>77</v>
      </c>
      <c r="AY384" s="227" t="s">
        <v>215</v>
      </c>
    </row>
    <row r="385" spans="2:51" s="14" customFormat="1" ht="11.25">
      <c r="B385" s="217"/>
      <c r="C385" s="218"/>
      <c r="D385" s="208" t="s">
        <v>224</v>
      </c>
      <c r="E385" s="219" t="s">
        <v>1</v>
      </c>
      <c r="F385" s="220" t="s">
        <v>2013</v>
      </c>
      <c r="G385" s="218"/>
      <c r="H385" s="221">
        <v>6</v>
      </c>
      <c r="I385" s="222"/>
      <c r="J385" s="218"/>
      <c r="K385" s="218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224</v>
      </c>
      <c r="AU385" s="227" t="s">
        <v>86</v>
      </c>
      <c r="AV385" s="14" t="s">
        <v>86</v>
      </c>
      <c r="AW385" s="14" t="s">
        <v>32</v>
      </c>
      <c r="AX385" s="14" t="s">
        <v>77</v>
      </c>
      <c r="AY385" s="227" t="s">
        <v>215</v>
      </c>
    </row>
    <row r="386" spans="2:51" s="15" customFormat="1" ht="11.25">
      <c r="B386" s="228"/>
      <c r="C386" s="229"/>
      <c r="D386" s="208" t="s">
        <v>224</v>
      </c>
      <c r="E386" s="230" t="s">
        <v>1</v>
      </c>
      <c r="F386" s="231" t="s">
        <v>227</v>
      </c>
      <c r="G386" s="229"/>
      <c r="H386" s="232">
        <v>8</v>
      </c>
      <c r="I386" s="233"/>
      <c r="J386" s="229"/>
      <c r="K386" s="229"/>
      <c r="L386" s="234"/>
      <c r="M386" s="235"/>
      <c r="N386" s="236"/>
      <c r="O386" s="236"/>
      <c r="P386" s="236"/>
      <c r="Q386" s="236"/>
      <c r="R386" s="236"/>
      <c r="S386" s="236"/>
      <c r="T386" s="237"/>
      <c r="AT386" s="238" t="s">
        <v>224</v>
      </c>
      <c r="AU386" s="238" t="s">
        <v>86</v>
      </c>
      <c r="AV386" s="15" t="s">
        <v>222</v>
      </c>
      <c r="AW386" s="15" t="s">
        <v>32</v>
      </c>
      <c r="AX386" s="15" t="s">
        <v>84</v>
      </c>
      <c r="AY386" s="238" t="s">
        <v>215</v>
      </c>
    </row>
    <row r="387" spans="1:65" s="2" customFormat="1" ht="33" customHeight="1">
      <c r="A387" s="35"/>
      <c r="B387" s="36"/>
      <c r="C387" s="193" t="s">
        <v>696</v>
      </c>
      <c r="D387" s="193" t="s">
        <v>217</v>
      </c>
      <c r="E387" s="194" t="s">
        <v>2014</v>
      </c>
      <c r="F387" s="195" t="s">
        <v>2015</v>
      </c>
      <c r="G387" s="196" t="s">
        <v>272</v>
      </c>
      <c r="H387" s="197">
        <v>0.003</v>
      </c>
      <c r="I387" s="198"/>
      <c r="J387" s="199">
        <f>ROUND(I387*H387,2)</f>
        <v>0</v>
      </c>
      <c r="K387" s="195" t="s">
        <v>231</v>
      </c>
      <c r="L387" s="40"/>
      <c r="M387" s="200" t="s">
        <v>1</v>
      </c>
      <c r="N387" s="201" t="s">
        <v>42</v>
      </c>
      <c r="O387" s="72"/>
      <c r="P387" s="202">
        <f>O387*H387</f>
        <v>0</v>
      </c>
      <c r="Q387" s="202">
        <v>1.06071</v>
      </c>
      <c r="R387" s="202">
        <f>Q387*H387</f>
        <v>0.00318213</v>
      </c>
      <c r="S387" s="202">
        <v>0</v>
      </c>
      <c r="T387" s="203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04" t="s">
        <v>222</v>
      </c>
      <c r="AT387" s="204" t="s">
        <v>217</v>
      </c>
      <c r="AU387" s="204" t="s">
        <v>86</v>
      </c>
      <c r="AY387" s="18" t="s">
        <v>215</v>
      </c>
      <c r="BE387" s="205">
        <f>IF(N387="základní",J387,0)</f>
        <v>0</v>
      </c>
      <c r="BF387" s="205">
        <f>IF(N387="snížená",J387,0)</f>
        <v>0</v>
      </c>
      <c r="BG387" s="205">
        <f>IF(N387="zákl. přenesená",J387,0)</f>
        <v>0</v>
      </c>
      <c r="BH387" s="205">
        <f>IF(N387="sníž. přenesená",J387,0)</f>
        <v>0</v>
      </c>
      <c r="BI387" s="205">
        <f>IF(N387="nulová",J387,0)</f>
        <v>0</v>
      </c>
      <c r="BJ387" s="18" t="s">
        <v>84</v>
      </c>
      <c r="BK387" s="205">
        <f>ROUND(I387*H387,2)</f>
        <v>0</v>
      </c>
      <c r="BL387" s="18" t="s">
        <v>222</v>
      </c>
      <c r="BM387" s="204" t="s">
        <v>2016</v>
      </c>
    </row>
    <row r="388" spans="2:51" s="13" customFormat="1" ht="11.25">
      <c r="B388" s="206"/>
      <c r="C388" s="207"/>
      <c r="D388" s="208" t="s">
        <v>224</v>
      </c>
      <c r="E388" s="209" t="s">
        <v>1</v>
      </c>
      <c r="F388" s="210" t="s">
        <v>2017</v>
      </c>
      <c r="G388" s="207"/>
      <c r="H388" s="209" t="s">
        <v>1</v>
      </c>
      <c r="I388" s="211"/>
      <c r="J388" s="207"/>
      <c r="K388" s="207"/>
      <c r="L388" s="212"/>
      <c r="M388" s="213"/>
      <c r="N388" s="214"/>
      <c r="O388" s="214"/>
      <c r="P388" s="214"/>
      <c r="Q388" s="214"/>
      <c r="R388" s="214"/>
      <c r="S388" s="214"/>
      <c r="T388" s="215"/>
      <c r="AT388" s="216" t="s">
        <v>224</v>
      </c>
      <c r="AU388" s="216" t="s">
        <v>86</v>
      </c>
      <c r="AV388" s="13" t="s">
        <v>84</v>
      </c>
      <c r="AW388" s="13" t="s">
        <v>32</v>
      </c>
      <c r="AX388" s="13" t="s">
        <v>77</v>
      </c>
      <c r="AY388" s="216" t="s">
        <v>215</v>
      </c>
    </row>
    <row r="389" spans="2:51" s="14" customFormat="1" ht="11.25">
      <c r="B389" s="217"/>
      <c r="C389" s="218"/>
      <c r="D389" s="208" t="s">
        <v>224</v>
      </c>
      <c r="E389" s="219" t="s">
        <v>1</v>
      </c>
      <c r="F389" s="220" t="s">
        <v>2018</v>
      </c>
      <c r="G389" s="218"/>
      <c r="H389" s="221">
        <v>0.003</v>
      </c>
      <c r="I389" s="222"/>
      <c r="J389" s="218"/>
      <c r="K389" s="218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224</v>
      </c>
      <c r="AU389" s="227" t="s">
        <v>86</v>
      </c>
      <c r="AV389" s="14" t="s">
        <v>86</v>
      </c>
      <c r="AW389" s="14" t="s">
        <v>32</v>
      </c>
      <c r="AX389" s="14" t="s">
        <v>84</v>
      </c>
      <c r="AY389" s="227" t="s">
        <v>215</v>
      </c>
    </row>
    <row r="390" spans="1:65" s="2" customFormat="1" ht="24.2" customHeight="1">
      <c r="A390" s="35"/>
      <c r="B390" s="36"/>
      <c r="C390" s="193" t="s">
        <v>700</v>
      </c>
      <c r="D390" s="193" t="s">
        <v>217</v>
      </c>
      <c r="E390" s="194" t="s">
        <v>2019</v>
      </c>
      <c r="F390" s="195" t="s">
        <v>2020</v>
      </c>
      <c r="G390" s="196" t="s">
        <v>272</v>
      </c>
      <c r="H390" s="197">
        <v>0.056</v>
      </c>
      <c r="I390" s="198"/>
      <c r="J390" s="199">
        <f>ROUND(I390*H390,2)</f>
        <v>0</v>
      </c>
      <c r="K390" s="195" t="s">
        <v>231</v>
      </c>
      <c r="L390" s="40"/>
      <c r="M390" s="200" t="s">
        <v>1</v>
      </c>
      <c r="N390" s="201" t="s">
        <v>42</v>
      </c>
      <c r="O390" s="72"/>
      <c r="P390" s="202">
        <f>O390*H390</f>
        <v>0</v>
      </c>
      <c r="Q390" s="202">
        <v>0.8554</v>
      </c>
      <c r="R390" s="202">
        <f>Q390*H390</f>
        <v>0.047902400000000005</v>
      </c>
      <c r="S390" s="202">
        <v>0</v>
      </c>
      <c r="T390" s="203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04" t="s">
        <v>222</v>
      </c>
      <c r="AT390" s="204" t="s">
        <v>217</v>
      </c>
      <c r="AU390" s="204" t="s">
        <v>86</v>
      </c>
      <c r="AY390" s="18" t="s">
        <v>215</v>
      </c>
      <c r="BE390" s="205">
        <f>IF(N390="základní",J390,0)</f>
        <v>0</v>
      </c>
      <c r="BF390" s="205">
        <f>IF(N390="snížená",J390,0)</f>
        <v>0</v>
      </c>
      <c r="BG390" s="205">
        <f>IF(N390="zákl. přenesená",J390,0)</f>
        <v>0</v>
      </c>
      <c r="BH390" s="205">
        <f>IF(N390="sníž. přenesená",J390,0)</f>
        <v>0</v>
      </c>
      <c r="BI390" s="205">
        <f>IF(N390="nulová",J390,0)</f>
        <v>0</v>
      </c>
      <c r="BJ390" s="18" t="s">
        <v>84</v>
      </c>
      <c r="BK390" s="205">
        <f>ROUND(I390*H390,2)</f>
        <v>0</v>
      </c>
      <c r="BL390" s="18" t="s">
        <v>222</v>
      </c>
      <c r="BM390" s="204" t="s">
        <v>2021</v>
      </c>
    </row>
    <row r="391" spans="2:51" s="14" customFormat="1" ht="11.25">
      <c r="B391" s="217"/>
      <c r="C391" s="218"/>
      <c r="D391" s="208" t="s">
        <v>224</v>
      </c>
      <c r="E391" s="219" t="s">
        <v>1</v>
      </c>
      <c r="F391" s="220" t="s">
        <v>2022</v>
      </c>
      <c r="G391" s="218"/>
      <c r="H391" s="221">
        <v>0.056</v>
      </c>
      <c r="I391" s="222"/>
      <c r="J391" s="218"/>
      <c r="K391" s="218"/>
      <c r="L391" s="223"/>
      <c r="M391" s="224"/>
      <c r="N391" s="225"/>
      <c r="O391" s="225"/>
      <c r="P391" s="225"/>
      <c r="Q391" s="225"/>
      <c r="R391" s="225"/>
      <c r="S391" s="225"/>
      <c r="T391" s="226"/>
      <c r="AT391" s="227" t="s">
        <v>224</v>
      </c>
      <c r="AU391" s="227" t="s">
        <v>86</v>
      </c>
      <c r="AV391" s="14" t="s">
        <v>86</v>
      </c>
      <c r="AW391" s="14" t="s">
        <v>32</v>
      </c>
      <c r="AX391" s="14" t="s">
        <v>84</v>
      </c>
      <c r="AY391" s="227" t="s">
        <v>215</v>
      </c>
    </row>
    <row r="392" spans="1:65" s="2" customFormat="1" ht="24.2" customHeight="1">
      <c r="A392" s="35"/>
      <c r="B392" s="36"/>
      <c r="C392" s="193" t="s">
        <v>705</v>
      </c>
      <c r="D392" s="193" t="s">
        <v>217</v>
      </c>
      <c r="E392" s="194" t="s">
        <v>609</v>
      </c>
      <c r="F392" s="195" t="s">
        <v>610</v>
      </c>
      <c r="G392" s="196" t="s">
        <v>588</v>
      </c>
      <c r="H392" s="197">
        <v>1</v>
      </c>
      <c r="I392" s="198"/>
      <c r="J392" s="199">
        <f>ROUND(I392*H392,2)</f>
        <v>0</v>
      </c>
      <c r="K392" s="195" t="s">
        <v>231</v>
      </c>
      <c r="L392" s="40"/>
      <c r="M392" s="200" t="s">
        <v>1</v>
      </c>
      <c r="N392" s="201" t="s">
        <v>42</v>
      </c>
      <c r="O392" s="72"/>
      <c r="P392" s="202">
        <f>O392*H392</f>
        <v>0</v>
      </c>
      <c r="Q392" s="202">
        <v>0.08832</v>
      </c>
      <c r="R392" s="202">
        <f>Q392*H392</f>
        <v>0.08832</v>
      </c>
      <c r="S392" s="202">
        <v>0</v>
      </c>
      <c r="T392" s="203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04" t="s">
        <v>222</v>
      </c>
      <c r="AT392" s="204" t="s">
        <v>217</v>
      </c>
      <c r="AU392" s="204" t="s">
        <v>86</v>
      </c>
      <c r="AY392" s="18" t="s">
        <v>215</v>
      </c>
      <c r="BE392" s="205">
        <f>IF(N392="základní",J392,0)</f>
        <v>0</v>
      </c>
      <c r="BF392" s="205">
        <f>IF(N392="snížená",J392,0)</f>
        <v>0</v>
      </c>
      <c r="BG392" s="205">
        <f>IF(N392="zákl. přenesená",J392,0)</f>
        <v>0</v>
      </c>
      <c r="BH392" s="205">
        <f>IF(N392="sníž. přenesená",J392,0)</f>
        <v>0</v>
      </c>
      <c r="BI392" s="205">
        <f>IF(N392="nulová",J392,0)</f>
        <v>0</v>
      </c>
      <c r="BJ392" s="18" t="s">
        <v>84</v>
      </c>
      <c r="BK392" s="205">
        <f>ROUND(I392*H392,2)</f>
        <v>0</v>
      </c>
      <c r="BL392" s="18" t="s">
        <v>222</v>
      </c>
      <c r="BM392" s="204" t="s">
        <v>611</v>
      </c>
    </row>
    <row r="393" spans="1:65" s="2" customFormat="1" ht="24.2" customHeight="1">
      <c r="A393" s="35"/>
      <c r="B393" s="36"/>
      <c r="C393" s="250" t="s">
        <v>709</v>
      </c>
      <c r="D393" s="250" t="s">
        <v>527</v>
      </c>
      <c r="E393" s="251" t="s">
        <v>613</v>
      </c>
      <c r="F393" s="252" t="s">
        <v>614</v>
      </c>
      <c r="G393" s="253" t="s">
        <v>588</v>
      </c>
      <c r="H393" s="254">
        <v>1.01</v>
      </c>
      <c r="I393" s="255"/>
      <c r="J393" s="256">
        <f>ROUND(I393*H393,2)</f>
        <v>0</v>
      </c>
      <c r="K393" s="252" t="s">
        <v>231</v>
      </c>
      <c r="L393" s="257"/>
      <c r="M393" s="258" t="s">
        <v>1</v>
      </c>
      <c r="N393" s="259" t="s">
        <v>42</v>
      </c>
      <c r="O393" s="72"/>
      <c r="P393" s="202">
        <f>O393*H393</f>
        <v>0</v>
      </c>
      <c r="Q393" s="202">
        <v>0.028</v>
      </c>
      <c r="R393" s="202">
        <f>Q393*H393</f>
        <v>0.02828</v>
      </c>
      <c r="S393" s="202">
        <v>0</v>
      </c>
      <c r="T393" s="203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04" t="s">
        <v>261</v>
      </c>
      <c r="AT393" s="204" t="s">
        <v>527</v>
      </c>
      <c r="AU393" s="204" t="s">
        <v>86</v>
      </c>
      <c r="AY393" s="18" t="s">
        <v>215</v>
      </c>
      <c r="BE393" s="205">
        <f>IF(N393="základní",J393,0)</f>
        <v>0</v>
      </c>
      <c r="BF393" s="205">
        <f>IF(N393="snížená",J393,0)</f>
        <v>0</v>
      </c>
      <c r="BG393" s="205">
        <f>IF(N393="zákl. přenesená",J393,0)</f>
        <v>0</v>
      </c>
      <c r="BH393" s="205">
        <f>IF(N393="sníž. přenesená",J393,0)</f>
        <v>0</v>
      </c>
      <c r="BI393" s="205">
        <f>IF(N393="nulová",J393,0)</f>
        <v>0</v>
      </c>
      <c r="BJ393" s="18" t="s">
        <v>84</v>
      </c>
      <c r="BK393" s="205">
        <f>ROUND(I393*H393,2)</f>
        <v>0</v>
      </c>
      <c r="BL393" s="18" t="s">
        <v>222</v>
      </c>
      <c r="BM393" s="204" t="s">
        <v>615</v>
      </c>
    </row>
    <row r="394" spans="1:65" s="2" customFormat="1" ht="24.2" customHeight="1">
      <c r="A394" s="35"/>
      <c r="B394" s="36"/>
      <c r="C394" s="193" t="s">
        <v>714</v>
      </c>
      <c r="D394" s="193" t="s">
        <v>217</v>
      </c>
      <c r="E394" s="194" t="s">
        <v>645</v>
      </c>
      <c r="F394" s="195" t="s">
        <v>646</v>
      </c>
      <c r="G394" s="196" t="s">
        <v>365</v>
      </c>
      <c r="H394" s="197">
        <v>0.625</v>
      </c>
      <c r="I394" s="198"/>
      <c r="J394" s="199">
        <f>ROUND(I394*H394,2)</f>
        <v>0</v>
      </c>
      <c r="K394" s="195" t="s">
        <v>231</v>
      </c>
      <c r="L394" s="40"/>
      <c r="M394" s="200" t="s">
        <v>1</v>
      </c>
      <c r="N394" s="201" t="s">
        <v>42</v>
      </c>
      <c r="O394" s="72"/>
      <c r="P394" s="202">
        <f>O394*H394</f>
        <v>0</v>
      </c>
      <c r="Q394" s="202">
        <v>2.234</v>
      </c>
      <c r="R394" s="202">
        <f>Q394*H394</f>
        <v>1.39625</v>
      </c>
      <c r="S394" s="202">
        <v>0</v>
      </c>
      <c r="T394" s="203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04" t="s">
        <v>222</v>
      </c>
      <c r="AT394" s="204" t="s">
        <v>217</v>
      </c>
      <c r="AU394" s="204" t="s">
        <v>86</v>
      </c>
      <c r="AY394" s="18" t="s">
        <v>215</v>
      </c>
      <c r="BE394" s="205">
        <f>IF(N394="základní",J394,0)</f>
        <v>0</v>
      </c>
      <c r="BF394" s="205">
        <f>IF(N394="snížená",J394,0)</f>
        <v>0</v>
      </c>
      <c r="BG394" s="205">
        <f>IF(N394="zákl. přenesená",J394,0)</f>
        <v>0</v>
      </c>
      <c r="BH394" s="205">
        <f>IF(N394="sníž. přenesená",J394,0)</f>
        <v>0</v>
      </c>
      <c r="BI394" s="205">
        <f>IF(N394="nulová",J394,0)</f>
        <v>0</v>
      </c>
      <c r="BJ394" s="18" t="s">
        <v>84</v>
      </c>
      <c r="BK394" s="205">
        <f>ROUND(I394*H394,2)</f>
        <v>0</v>
      </c>
      <c r="BL394" s="18" t="s">
        <v>222</v>
      </c>
      <c r="BM394" s="204" t="s">
        <v>647</v>
      </c>
    </row>
    <row r="395" spans="2:51" s="14" customFormat="1" ht="11.25">
      <c r="B395" s="217"/>
      <c r="C395" s="218"/>
      <c r="D395" s="208" t="s">
        <v>224</v>
      </c>
      <c r="E395" s="219" t="s">
        <v>1</v>
      </c>
      <c r="F395" s="220" t="s">
        <v>2023</v>
      </c>
      <c r="G395" s="218"/>
      <c r="H395" s="221">
        <v>0.625</v>
      </c>
      <c r="I395" s="222"/>
      <c r="J395" s="218"/>
      <c r="K395" s="218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224</v>
      </c>
      <c r="AU395" s="227" t="s">
        <v>86</v>
      </c>
      <c r="AV395" s="14" t="s">
        <v>86</v>
      </c>
      <c r="AW395" s="14" t="s">
        <v>32</v>
      </c>
      <c r="AX395" s="14" t="s">
        <v>84</v>
      </c>
      <c r="AY395" s="227" t="s">
        <v>215</v>
      </c>
    </row>
    <row r="396" spans="1:65" s="2" customFormat="1" ht="24.2" customHeight="1">
      <c r="A396" s="35"/>
      <c r="B396" s="36"/>
      <c r="C396" s="193" t="s">
        <v>719</v>
      </c>
      <c r="D396" s="193" t="s">
        <v>217</v>
      </c>
      <c r="E396" s="194" t="s">
        <v>2024</v>
      </c>
      <c r="F396" s="195" t="s">
        <v>2025</v>
      </c>
      <c r="G396" s="196" t="s">
        <v>365</v>
      </c>
      <c r="H396" s="197">
        <v>0.008</v>
      </c>
      <c r="I396" s="198"/>
      <c r="J396" s="199">
        <f>ROUND(I396*H396,2)</f>
        <v>0</v>
      </c>
      <c r="K396" s="195" t="s">
        <v>231</v>
      </c>
      <c r="L396" s="40"/>
      <c r="M396" s="200" t="s">
        <v>1</v>
      </c>
      <c r="N396" s="201" t="s">
        <v>42</v>
      </c>
      <c r="O396" s="72"/>
      <c r="P396" s="202">
        <f>O396*H396</f>
        <v>0</v>
      </c>
      <c r="Q396" s="202">
        <v>0</v>
      </c>
      <c r="R396" s="202">
        <f>Q396*H396</f>
        <v>0</v>
      </c>
      <c r="S396" s="202">
        <v>0</v>
      </c>
      <c r="T396" s="203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04" t="s">
        <v>222</v>
      </c>
      <c r="AT396" s="204" t="s">
        <v>217</v>
      </c>
      <c r="AU396" s="204" t="s">
        <v>86</v>
      </c>
      <c r="AY396" s="18" t="s">
        <v>215</v>
      </c>
      <c r="BE396" s="205">
        <f>IF(N396="základní",J396,0)</f>
        <v>0</v>
      </c>
      <c r="BF396" s="205">
        <f>IF(N396="snížená",J396,0)</f>
        <v>0</v>
      </c>
      <c r="BG396" s="205">
        <f>IF(N396="zákl. přenesená",J396,0)</f>
        <v>0</v>
      </c>
      <c r="BH396" s="205">
        <f>IF(N396="sníž. přenesená",J396,0)</f>
        <v>0</v>
      </c>
      <c r="BI396" s="205">
        <f>IF(N396="nulová",J396,0)</f>
        <v>0</v>
      </c>
      <c r="BJ396" s="18" t="s">
        <v>84</v>
      </c>
      <c r="BK396" s="205">
        <f>ROUND(I396*H396,2)</f>
        <v>0</v>
      </c>
      <c r="BL396" s="18" t="s">
        <v>222</v>
      </c>
      <c r="BM396" s="204" t="s">
        <v>2026</v>
      </c>
    </row>
    <row r="397" spans="2:51" s="13" customFormat="1" ht="11.25">
      <c r="B397" s="206"/>
      <c r="C397" s="207"/>
      <c r="D397" s="208" t="s">
        <v>224</v>
      </c>
      <c r="E397" s="209" t="s">
        <v>1</v>
      </c>
      <c r="F397" s="210" t="s">
        <v>2027</v>
      </c>
      <c r="G397" s="207"/>
      <c r="H397" s="209" t="s">
        <v>1</v>
      </c>
      <c r="I397" s="211"/>
      <c r="J397" s="207"/>
      <c r="K397" s="207"/>
      <c r="L397" s="212"/>
      <c r="M397" s="213"/>
      <c r="N397" s="214"/>
      <c r="O397" s="214"/>
      <c r="P397" s="214"/>
      <c r="Q397" s="214"/>
      <c r="R397" s="214"/>
      <c r="S397" s="214"/>
      <c r="T397" s="215"/>
      <c r="AT397" s="216" t="s">
        <v>224</v>
      </c>
      <c r="AU397" s="216" t="s">
        <v>86</v>
      </c>
      <c r="AV397" s="13" t="s">
        <v>84</v>
      </c>
      <c r="AW397" s="13" t="s">
        <v>32</v>
      </c>
      <c r="AX397" s="13" t="s">
        <v>77</v>
      </c>
      <c r="AY397" s="216" t="s">
        <v>215</v>
      </c>
    </row>
    <row r="398" spans="2:51" s="14" customFormat="1" ht="11.25">
      <c r="B398" s="217"/>
      <c r="C398" s="218"/>
      <c r="D398" s="208" t="s">
        <v>224</v>
      </c>
      <c r="E398" s="219" t="s">
        <v>1</v>
      </c>
      <c r="F398" s="220" t="s">
        <v>2028</v>
      </c>
      <c r="G398" s="218"/>
      <c r="H398" s="221">
        <v>0.008</v>
      </c>
      <c r="I398" s="222"/>
      <c r="J398" s="218"/>
      <c r="K398" s="218"/>
      <c r="L398" s="223"/>
      <c r="M398" s="224"/>
      <c r="N398" s="225"/>
      <c r="O398" s="225"/>
      <c r="P398" s="225"/>
      <c r="Q398" s="225"/>
      <c r="R398" s="225"/>
      <c r="S398" s="225"/>
      <c r="T398" s="226"/>
      <c r="AT398" s="227" t="s">
        <v>224</v>
      </c>
      <c r="AU398" s="227" t="s">
        <v>86</v>
      </c>
      <c r="AV398" s="14" t="s">
        <v>86</v>
      </c>
      <c r="AW398" s="14" t="s">
        <v>32</v>
      </c>
      <c r="AX398" s="14" t="s">
        <v>84</v>
      </c>
      <c r="AY398" s="227" t="s">
        <v>215</v>
      </c>
    </row>
    <row r="399" spans="1:65" s="2" customFormat="1" ht="24.2" customHeight="1">
      <c r="A399" s="35"/>
      <c r="B399" s="36"/>
      <c r="C399" s="193" t="s">
        <v>724</v>
      </c>
      <c r="D399" s="193" t="s">
        <v>217</v>
      </c>
      <c r="E399" s="194" t="s">
        <v>2029</v>
      </c>
      <c r="F399" s="195" t="s">
        <v>2030</v>
      </c>
      <c r="G399" s="196" t="s">
        <v>365</v>
      </c>
      <c r="H399" s="197">
        <v>1.167</v>
      </c>
      <c r="I399" s="198"/>
      <c r="J399" s="199">
        <f>ROUND(I399*H399,2)</f>
        <v>0</v>
      </c>
      <c r="K399" s="195" t="s">
        <v>221</v>
      </c>
      <c r="L399" s="40"/>
      <c r="M399" s="200" t="s">
        <v>1</v>
      </c>
      <c r="N399" s="201" t="s">
        <v>42</v>
      </c>
      <c r="O399" s="72"/>
      <c r="P399" s="202">
        <f>O399*H399</f>
        <v>0</v>
      </c>
      <c r="Q399" s="202">
        <v>2.429</v>
      </c>
      <c r="R399" s="202">
        <f>Q399*H399</f>
        <v>2.834643</v>
      </c>
      <c r="S399" s="202">
        <v>0</v>
      </c>
      <c r="T399" s="203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204" t="s">
        <v>222</v>
      </c>
      <c r="AT399" s="204" t="s">
        <v>217</v>
      </c>
      <c r="AU399" s="204" t="s">
        <v>86</v>
      </c>
      <c r="AY399" s="18" t="s">
        <v>215</v>
      </c>
      <c r="BE399" s="205">
        <f>IF(N399="základní",J399,0)</f>
        <v>0</v>
      </c>
      <c r="BF399" s="205">
        <f>IF(N399="snížená",J399,0)</f>
        <v>0</v>
      </c>
      <c r="BG399" s="205">
        <f>IF(N399="zákl. přenesená",J399,0)</f>
        <v>0</v>
      </c>
      <c r="BH399" s="205">
        <f>IF(N399="sníž. přenesená",J399,0)</f>
        <v>0</v>
      </c>
      <c r="BI399" s="205">
        <f>IF(N399="nulová",J399,0)</f>
        <v>0</v>
      </c>
      <c r="BJ399" s="18" t="s">
        <v>84</v>
      </c>
      <c r="BK399" s="205">
        <f>ROUND(I399*H399,2)</f>
        <v>0</v>
      </c>
      <c r="BL399" s="18" t="s">
        <v>222</v>
      </c>
      <c r="BM399" s="204" t="s">
        <v>2031</v>
      </c>
    </row>
    <row r="400" spans="2:51" s="13" customFormat="1" ht="11.25">
      <c r="B400" s="206"/>
      <c r="C400" s="207"/>
      <c r="D400" s="208" t="s">
        <v>224</v>
      </c>
      <c r="E400" s="209" t="s">
        <v>1</v>
      </c>
      <c r="F400" s="210" t="s">
        <v>2032</v>
      </c>
      <c r="G400" s="207"/>
      <c r="H400" s="209" t="s">
        <v>1</v>
      </c>
      <c r="I400" s="211"/>
      <c r="J400" s="207"/>
      <c r="K400" s="207"/>
      <c r="L400" s="212"/>
      <c r="M400" s="213"/>
      <c r="N400" s="214"/>
      <c r="O400" s="214"/>
      <c r="P400" s="214"/>
      <c r="Q400" s="214"/>
      <c r="R400" s="214"/>
      <c r="S400" s="214"/>
      <c r="T400" s="215"/>
      <c r="AT400" s="216" t="s">
        <v>224</v>
      </c>
      <c r="AU400" s="216" t="s">
        <v>86</v>
      </c>
      <c r="AV400" s="13" t="s">
        <v>84</v>
      </c>
      <c r="AW400" s="13" t="s">
        <v>32</v>
      </c>
      <c r="AX400" s="13" t="s">
        <v>77</v>
      </c>
      <c r="AY400" s="216" t="s">
        <v>215</v>
      </c>
    </row>
    <row r="401" spans="2:51" s="14" customFormat="1" ht="11.25">
      <c r="B401" s="217"/>
      <c r="C401" s="218"/>
      <c r="D401" s="208" t="s">
        <v>224</v>
      </c>
      <c r="E401" s="219" t="s">
        <v>1</v>
      </c>
      <c r="F401" s="220" t="s">
        <v>2033</v>
      </c>
      <c r="G401" s="218"/>
      <c r="H401" s="221">
        <v>1.8</v>
      </c>
      <c r="I401" s="222"/>
      <c r="J401" s="218"/>
      <c r="K401" s="218"/>
      <c r="L401" s="223"/>
      <c r="M401" s="224"/>
      <c r="N401" s="225"/>
      <c r="O401" s="225"/>
      <c r="P401" s="225"/>
      <c r="Q401" s="225"/>
      <c r="R401" s="225"/>
      <c r="S401" s="225"/>
      <c r="T401" s="226"/>
      <c r="AT401" s="227" t="s">
        <v>224</v>
      </c>
      <c r="AU401" s="227" t="s">
        <v>86</v>
      </c>
      <c r="AV401" s="14" t="s">
        <v>86</v>
      </c>
      <c r="AW401" s="14" t="s">
        <v>32</v>
      </c>
      <c r="AX401" s="14" t="s">
        <v>77</v>
      </c>
      <c r="AY401" s="227" t="s">
        <v>215</v>
      </c>
    </row>
    <row r="402" spans="2:51" s="14" customFormat="1" ht="11.25">
      <c r="B402" s="217"/>
      <c r="C402" s="218"/>
      <c r="D402" s="208" t="s">
        <v>224</v>
      </c>
      <c r="E402" s="219" t="s">
        <v>1</v>
      </c>
      <c r="F402" s="220" t="s">
        <v>2034</v>
      </c>
      <c r="G402" s="218"/>
      <c r="H402" s="221">
        <v>-0.089</v>
      </c>
      <c r="I402" s="222"/>
      <c r="J402" s="218"/>
      <c r="K402" s="218"/>
      <c r="L402" s="223"/>
      <c r="M402" s="224"/>
      <c r="N402" s="225"/>
      <c r="O402" s="225"/>
      <c r="P402" s="225"/>
      <c r="Q402" s="225"/>
      <c r="R402" s="225"/>
      <c r="S402" s="225"/>
      <c r="T402" s="226"/>
      <c r="AT402" s="227" t="s">
        <v>224</v>
      </c>
      <c r="AU402" s="227" t="s">
        <v>86</v>
      </c>
      <c r="AV402" s="14" t="s">
        <v>86</v>
      </c>
      <c r="AW402" s="14" t="s">
        <v>32</v>
      </c>
      <c r="AX402" s="14" t="s">
        <v>77</v>
      </c>
      <c r="AY402" s="227" t="s">
        <v>215</v>
      </c>
    </row>
    <row r="403" spans="2:51" s="14" customFormat="1" ht="11.25">
      <c r="B403" s="217"/>
      <c r="C403" s="218"/>
      <c r="D403" s="208" t="s">
        <v>224</v>
      </c>
      <c r="E403" s="219" t="s">
        <v>1</v>
      </c>
      <c r="F403" s="220" t="s">
        <v>2035</v>
      </c>
      <c r="G403" s="218"/>
      <c r="H403" s="221">
        <v>-0.544</v>
      </c>
      <c r="I403" s="222"/>
      <c r="J403" s="218"/>
      <c r="K403" s="218"/>
      <c r="L403" s="223"/>
      <c r="M403" s="224"/>
      <c r="N403" s="225"/>
      <c r="O403" s="225"/>
      <c r="P403" s="225"/>
      <c r="Q403" s="225"/>
      <c r="R403" s="225"/>
      <c r="S403" s="225"/>
      <c r="T403" s="226"/>
      <c r="AT403" s="227" t="s">
        <v>224</v>
      </c>
      <c r="AU403" s="227" t="s">
        <v>86</v>
      </c>
      <c r="AV403" s="14" t="s">
        <v>86</v>
      </c>
      <c r="AW403" s="14" t="s">
        <v>32</v>
      </c>
      <c r="AX403" s="14" t="s">
        <v>77</v>
      </c>
      <c r="AY403" s="227" t="s">
        <v>215</v>
      </c>
    </row>
    <row r="404" spans="2:51" s="15" customFormat="1" ht="11.25">
      <c r="B404" s="228"/>
      <c r="C404" s="229"/>
      <c r="D404" s="208" t="s">
        <v>224</v>
      </c>
      <c r="E404" s="230" t="s">
        <v>1</v>
      </c>
      <c r="F404" s="231" t="s">
        <v>227</v>
      </c>
      <c r="G404" s="229"/>
      <c r="H404" s="232">
        <v>1.167</v>
      </c>
      <c r="I404" s="233"/>
      <c r="J404" s="229"/>
      <c r="K404" s="229"/>
      <c r="L404" s="234"/>
      <c r="M404" s="235"/>
      <c r="N404" s="236"/>
      <c r="O404" s="236"/>
      <c r="P404" s="236"/>
      <c r="Q404" s="236"/>
      <c r="R404" s="236"/>
      <c r="S404" s="236"/>
      <c r="T404" s="237"/>
      <c r="AT404" s="238" t="s">
        <v>224</v>
      </c>
      <c r="AU404" s="238" t="s">
        <v>86</v>
      </c>
      <c r="AV404" s="15" t="s">
        <v>222</v>
      </c>
      <c r="AW404" s="15" t="s">
        <v>32</v>
      </c>
      <c r="AX404" s="15" t="s">
        <v>84</v>
      </c>
      <c r="AY404" s="238" t="s">
        <v>215</v>
      </c>
    </row>
    <row r="405" spans="1:65" s="2" customFormat="1" ht="16.5" customHeight="1">
      <c r="A405" s="35"/>
      <c r="B405" s="36"/>
      <c r="C405" s="193" t="s">
        <v>728</v>
      </c>
      <c r="D405" s="193" t="s">
        <v>217</v>
      </c>
      <c r="E405" s="194" t="s">
        <v>2036</v>
      </c>
      <c r="F405" s="195" t="s">
        <v>2037</v>
      </c>
      <c r="G405" s="196" t="s">
        <v>230</v>
      </c>
      <c r="H405" s="197">
        <v>4.96</v>
      </c>
      <c r="I405" s="198"/>
      <c r="J405" s="199">
        <f>ROUND(I405*H405,2)</f>
        <v>0</v>
      </c>
      <c r="K405" s="195" t="s">
        <v>231</v>
      </c>
      <c r="L405" s="40"/>
      <c r="M405" s="200" t="s">
        <v>1</v>
      </c>
      <c r="N405" s="201" t="s">
        <v>42</v>
      </c>
      <c r="O405" s="72"/>
      <c r="P405" s="202">
        <f>O405*H405</f>
        <v>0</v>
      </c>
      <c r="Q405" s="202">
        <v>0.00639</v>
      </c>
      <c r="R405" s="202">
        <f>Q405*H405</f>
        <v>0.0316944</v>
      </c>
      <c r="S405" s="202">
        <v>0</v>
      </c>
      <c r="T405" s="203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04" t="s">
        <v>222</v>
      </c>
      <c r="AT405" s="204" t="s">
        <v>217</v>
      </c>
      <c r="AU405" s="204" t="s">
        <v>86</v>
      </c>
      <c r="AY405" s="18" t="s">
        <v>215</v>
      </c>
      <c r="BE405" s="205">
        <f>IF(N405="základní",J405,0)</f>
        <v>0</v>
      </c>
      <c r="BF405" s="205">
        <f>IF(N405="snížená",J405,0)</f>
        <v>0</v>
      </c>
      <c r="BG405" s="205">
        <f>IF(N405="zákl. přenesená",J405,0)</f>
        <v>0</v>
      </c>
      <c r="BH405" s="205">
        <f>IF(N405="sníž. přenesená",J405,0)</f>
        <v>0</v>
      </c>
      <c r="BI405" s="205">
        <f>IF(N405="nulová",J405,0)</f>
        <v>0</v>
      </c>
      <c r="BJ405" s="18" t="s">
        <v>84</v>
      </c>
      <c r="BK405" s="205">
        <f>ROUND(I405*H405,2)</f>
        <v>0</v>
      </c>
      <c r="BL405" s="18" t="s">
        <v>222</v>
      </c>
      <c r="BM405" s="204" t="s">
        <v>2038</v>
      </c>
    </row>
    <row r="406" spans="2:51" s="13" customFormat="1" ht="11.25">
      <c r="B406" s="206"/>
      <c r="C406" s="207"/>
      <c r="D406" s="208" t="s">
        <v>224</v>
      </c>
      <c r="E406" s="209" t="s">
        <v>1</v>
      </c>
      <c r="F406" s="210" t="s">
        <v>2027</v>
      </c>
      <c r="G406" s="207"/>
      <c r="H406" s="209" t="s">
        <v>1</v>
      </c>
      <c r="I406" s="211"/>
      <c r="J406" s="207"/>
      <c r="K406" s="207"/>
      <c r="L406" s="212"/>
      <c r="M406" s="213"/>
      <c r="N406" s="214"/>
      <c r="O406" s="214"/>
      <c r="P406" s="214"/>
      <c r="Q406" s="214"/>
      <c r="R406" s="214"/>
      <c r="S406" s="214"/>
      <c r="T406" s="215"/>
      <c r="AT406" s="216" t="s">
        <v>224</v>
      </c>
      <c r="AU406" s="216" t="s">
        <v>86</v>
      </c>
      <c r="AV406" s="13" t="s">
        <v>84</v>
      </c>
      <c r="AW406" s="13" t="s">
        <v>32</v>
      </c>
      <c r="AX406" s="13" t="s">
        <v>77</v>
      </c>
      <c r="AY406" s="216" t="s">
        <v>215</v>
      </c>
    </row>
    <row r="407" spans="2:51" s="14" customFormat="1" ht="11.25">
      <c r="B407" s="217"/>
      <c r="C407" s="218"/>
      <c r="D407" s="208" t="s">
        <v>224</v>
      </c>
      <c r="E407" s="219" t="s">
        <v>1</v>
      </c>
      <c r="F407" s="220" t="s">
        <v>2039</v>
      </c>
      <c r="G407" s="218"/>
      <c r="H407" s="221">
        <v>0.16</v>
      </c>
      <c r="I407" s="222"/>
      <c r="J407" s="218"/>
      <c r="K407" s="218"/>
      <c r="L407" s="223"/>
      <c r="M407" s="224"/>
      <c r="N407" s="225"/>
      <c r="O407" s="225"/>
      <c r="P407" s="225"/>
      <c r="Q407" s="225"/>
      <c r="R407" s="225"/>
      <c r="S407" s="225"/>
      <c r="T407" s="226"/>
      <c r="AT407" s="227" t="s">
        <v>224</v>
      </c>
      <c r="AU407" s="227" t="s">
        <v>86</v>
      </c>
      <c r="AV407" s="14" t="s">
        <v>86</v>
      </c>
      <c r="AW407" s="14" t="s">
        <v>32</v>
      </c>
      <c r="AX407" s="14" t="s">
        <v>77</v>
      </c>
      <c r="AY407" s="227" t="s">
        <v>215</v>
      </c>
    </row>
    <row r="408" spans="2:51" s="13" customFormat="1" ht="11.25">
      <c r="B408" s="206"/>
      <c r="C408" s="207"/>
      <c r="D408" s="208" t="s">
        <v>224</v>
      </c>
      <c r="E408" s="209" t="s">
        <v>1</v>
      </c>
      <c r="F408" s="210" t="s">
        <v>2032</v>
      </c>
      <c r="G408" s="207"/>
      <c r="H408" s="209" t="s">
        <v>1</v>
      </c>
      <c r="I408" s="211"/>
      <c r="J408" s="207"/>
      <c r="K408" s="207"/>
      <c r="L408" s="212"/>
      <c r="M408" s="213"/>
      <c r="N408" s="214"/>
      <c r="O408" s="214"/>
      <c r="P408" s="214"/>
      <c r="Q408" s="214"/>
      <c r="R408" s="214"/>
      <c r="S408" s="214"/>
      <c r="T408" s="215"/>
      <c r="AT408" s="216" t="s">
        <v>224</v>
      </c>
      <c r="AU408" s="216" t="s">
        <v>86</v>
      </c>
      <c r="AV408" s="13" t="s">
        <v>84</v>
      </c>
      <c r="AW408" s="13" t="s">
        <v>32</v>
      </c>
      <c r="AX408" s="13" t="s">
        <v>77</v>
      </c>
      <c r="AY408" s="216" t="s">
        <v>215</v>
      </c>
    </row>
    <row r="409" spans="2:51" s="14" customFormat="1" ht="11.25">
      <c r="B409" s="217"/>
      <c r="C409" s="218"/>
      <c r="D409" s="208" t="s">
        <v>224</v>
      </c>
      <c r="E409" s="219" t="s">
        <v>1</v>
      </c>
      <c r="F409" s="220" t="s">
        <v>2040</v>
      </c>
      <c r="G409" s="218"/>
      <c r="H409" s="221">
        <v>4.8</v>
      </c>
      <c r="I409" s="222"/>
      <c r="J409" s="218"/>
      <c r="K409" s="218"/>
      <c r="L409" s="223"/>
      <c r="M409" s="224"/>
      <c r="N409" s="225"/>
      <c r="O409" s="225"/>
      <c r="P409" s="225"/>
      <c r="Q409" s="225"/>
      <c r="R409" s="225"/>
      <c r="S409" s="225"/>
      <c r="T409" s="226"/>
      <c r="AT409" s="227" t="s">
        <v>224</v>
      </c>
      <c r="AU409" s="227" t="s">
        <v>86</v>
      </c>
      <c r="AV409" s="14" t="s">
        <v>86</v>
      </c>
      <c r="AW409" s="14" t="s">
        <v>32</v>
      </c>
      <c r="AX409" s="14" t="s">
        <v>77</v>
      </c>
      <c r="AY409" s="227" t="s">
        <v>215</v>
      </c>
    </row>
    <row r="410" spans="2:51" s="15" customFormat="1" ht="11.25">
      <c r="B410" s="228"/>
      <c r="C410" s="229"/>
      <c r="D410" s="208" t="s">
        <v>224</v>
      </c>
      <c r="E410" s="230" t="s">
        <v>1</v>
      </c>
      <c r="F410" s="231" t="s">
        <v>227</v>
      </c>
      <c r="G410" s="229"/>
      <c r="H410" s="232">
        <v>4.96</v>
      </c>
      <c r="I410" s="233"/>
      <c r="J410" s="229"/>
      <c r="K410" s="229"/>
      <c r="L410" s="234"/>
      <c r="M410" s="235"/>
      <c r="N410" s="236"/>
      <c r="O410" s="236"/>
      <c r="P410" s="236"/>
      <c r="Q410" s="236"/>
      <c r="R410" s="236"/>
      <c r="S410" s="236"/>
      <c r="T410" s="237"/>
      <c r="AT410" s="238" t="s">
        <v>224</v>
      </c>
      <c r="AU410" s="238" t="s">
        <v>86</v>
      </c>
      <c r="AV410" s="15" t="s">
        <v>222</v>
      </c>
      <c r="AW410" s="15" t="s">
        <v>32</v>
      </c>
      <c r="AX410" s="15" t="s">
        <v>84</v>
      </c>
      <c r="AY410" s="238" t="s">
        <v>215</v>
      </c>
    </row>
    <row r="411" spans="2:63" s="12" customFormat="1" ht="22.9" customHeight="1">
      <c r="B411" s="177"/>
      <c r="C411" s="178"/>
      <c r="D411" s="179" t="s">
        <v>76</v>
      </c>
      <c r="E411" s="191" t="s">
        <v>246</v>
      </c>
      <c r="F411" s="191" t="s">
        <v>648</v>
      </c>
      <c r="G411" s="178"/>
      <c r="H411" s="178"/>
      <c r="I411" s="181"/>
      <c r="J411" s="192">
        <f>BK411</f>
        <v>0</v>
      </c>
      <c r="K411" s="178"/>
      <c r="L411" s="183"/>
      <c r="M411" s="184"/>
      <c r="N411" s="185"/>
      <c r="O411" s="185"/>
      <c r="P411" s="186">
        <f>SUM(P412:P420)</f>
        <v>0</v>
      </c>
      <c r="Q411" s="185"/>
      <c r="R411" s="186">
        <f>SUM(R412:R420)</f>
        <v>0</v>
      </c>
      <c r="S411" s="185"/>
      <c r="T411" s="187">
        <f>SUM(T412:T420)</f>
        <v>0</v>
      </c>
      <c r="AR411" s="188" t="s">
        <v>84</v>
      </c>
      <c r="AT411" s="189" t="s">
        <v>76</v>
      </c>
      <c r="AU411" s="189" t="s">
        <v>84</v>
      </c>
      <c r="AY411" s="188" t="s">
        <v>215</v>
      </c>
      <c r="BK411" s="190">
        <f>SUM(BK412:BK420)</f>
        <v>0</v>
      </c>
    </row>
    <row r="412" spans="1:65" s="2" customFormat="1" ht="16.5" customHeight="1">
      <c r="A412" s="35"/>
      <c r="B412" s="36"/>
      <c r="C412" s="193" t="s">
        <v>733</v>
      </c>
      <c r="D412" s="193" t="s">
        <v>217</v>
      </c>
      <c r="E412" s="194" t="s">
        <v>650</v>
      </c>
      <c r="F412" s="195" t="s">
        <v>651</v>
      </c>
      <c r="G412" s="196" t="s">
        <v>230</v>
      </c>
      <c r="H412" s="197">
        <v>64.856</v>
      </c>
      <c r="I412" s="198"/>
      <c r="J412" s="199">
        <f>ROUND(I412*H412,2)</f>
        <v>0</v>
      </c>
      <c r="K412" s="195" t="s">
        <v>221</v>
      </c>
      <c r="L412" s="40"/>
      <c r="M412" s="200" t="s">
        <v>1</v>
      </c>
      <c r="N412" s="201" t="s">
        <v>42</v>
      </c>
      <c r="O412" s="72"/>
      <c r="P412" s="202">
        <f>O412*H412</f>
        <v>0</v>
      </c>
      <c r="Q412" s="202">
        <v>0</v>
      </c>
      <c r="R412" s="202">
        <f>Q412*H412</f>
        <v>0</v>
      </c>
      <c r="S412" s="202">
        <v>0</v>
      </c>
      <c r="T412" s="203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04" t="s">
        <v>222</v>
      </c>
      <c r="AT412" s="204" t="s">
        <v>217</v>
      </c>
      <c r="AU412" s="204" t="s">
        <v>86</v>
      </c>
      <c r="AY412" s="18" t="s">
        <v>215</v>
      </c>
      <c r="BE412" s="205">
        <f>IF(N412="základní",J412,0)</f>
        <v>0</v>
      </c>
      <c r="BF412" s="205">
        <f>IF(N412="snížená",J412,0)</f>
        <v>0</v>
      </c>
      <c r="BG412" s="205">
        <f>IF(N412="zákl. přenesená",J412,0)</f>
        <v>0</v>
      </c>
      <c r="BH412" s="205">
        <f>IF(N412="sníž. přenesená",J412,0)</f>
        <v>0</v>
      </c>
      <c r="BI412" s="205">
        <f>IF(N412="nulová",J412,0)</f>
        <v>0</v>
      </c>
      <c r="BJ412" s="18" t="s">
        <v>84</v>
      </c>
      <c r="BK412" s="205">
        <f>ROUND(I412*H412,2)</f>
        <v>0</v>
      </c>
      <c r="BL412" s="18" t="s">
        <v>222</v>
      </c>
      <c r="BM412" s="204" t="s">
        <v>652</v>
      </c>
    </row>
    <row r="413" spans="2:51" s="13" customFormat="1" ht="11.25">
      <c r="B413" s="206"/>
      <c r="C413" s="207"/>
      <c r="D413" s="208" t="s">
        <v>224</v>
      </c>
      <c r="E413" s="209" t="s">
        <v>1</v>
      </c>
      <c r="F413" s="210" t="s">
        <v>653</v>
      </c>
      <c r="G413" s="207"/>
      <c r="H413" s="209" t="s">
        <v>1</v>
      </c>
      <c r="I413" s="211"/>
      <c r="J413" s="207"/>
      <c r="K413" s="207"/>
      <c r="L413" s="212"/>
      <c r="M413" s="213"/>
      <c r="N413" s="214"/>
      <c r="O413" s="214"/>
      <c r="P413" s="214"/>
      <c r="Q413" s="214"/>
      <c r="R413" s="214"/>
      <c r="S413" s="214"/>
      <c r="T413" s="215"/>
      <c r="AT413" s="216" t="s">
        <v>224</v>
      </c>
      <c r="AU413" s="216" t="s">
        <v>86</v>
      </c>
      <c r="AV413" s="13" t="s">
        <v>84</v>
      </c>
      <c r="AW413" s="13" t="s">
        <v>32</v>
      </c>
      <c r="AX413" s="13" t="s">
        <v>77</v>
      </c>
      <c r="AY413" s="216" t="s">
        <v>215</v>
      </c>
    </row>
    <row r="414" spans="2:51" s="14" customFormat="1" ht="11.25">
      <c r="B414" s="217"/>
      <c r="C414" s="218"/>
      <c r="D414" s="208" t="s">
        <v>224</v>
      </c>
      <c r="E414" s="219" t="s">
        <v>1</v>
      </c>
      <c r="F414" s="220" t="s">
        <v>132</v>
      </c>
      <c r="G414" s="218"/>
      <c r="H414" s="221">
        <v>64.856</v>
      </c>
      <c r="I414" s="222"/>
      <c r="J414" s="218"/>
      <c r="K414" s="218"/>
      <c r="L414" s="223"/>
      <c r="M414" s="224"/>
      <c r="N414" s="225"/>
      <c r="O414" s="225"/>
      <c r="P414" s="225"/>
      <c r="Q414" s="225"/>
      <c r="R414" s="225"/>
      <c r="S414" s="225"/>
      <c r="T414" s="226"/>
      <c r="AT414" s="227" t="s">
        <v>224</v>
      </c>
      <c r="AU414" s="227" t="s">
        <v>86</v>
      </c>
      <c r="AV414" s="14" t="s">
        <v>86</v>
      </c>
      <c r="AW414" s="14" t="s">
        <v>32</v>
      </c>
      <c r="AX414" s="14" t="s">
        <v>77</v>
      </c>
      <c r="AY414" s="227" t="s">
        <v>215</v>
      </c>
    </row>
    <row r="415" spans="2:51" s="15" customFormat="1" ht="11.25">
      <c r="B415" s="228"/>
      <c r="C415" s="229"/>
      <c r="D415" s="208" t="s">
        <v>224</v>
      </c>
      <c r="E415" s="230" t="s">
        <v>166</v>
      </c>
      <c r="F415" s="231" t="s">
        <v>227</v>
      </c>
      <c r="G415" s="229"/>
      <c r="H415" s="232">
        <v>64.856</v>
      </c>
      <c r="I415" s="233"/>
      <c r="J415" s="229"/>
      <c r="K415" s="229"/>
      <c r="L415" s="234"/>
      <c r="M415" s="235"/>
      <c r="N415" s="236"/>
      <c r="O415" s="236"/>
      <c r="P415" s="236"/>
      <c r="Q415" s="236"/>
      <c r="R415" s="236"/>
      <c r="S415" s="236"/>
      <c r="T415" s="237"/>
      <c r="AT415" s="238" t="s">
        <v>224</v>
      </c>
      <c r="AU415" s="238" t="s">
        <v>86</v>
      </c>
      <c r="AV415" s="15" t="s">
        <v>222</v>
      </c>
      <c r="AW415" s="15" t="s">
        <v>32</v>
      </c>
      <c r="AX415" s="15" t="s">
        <v>84</v>
      </c>
      <c r="AY415" s="238" t="s">
        <v>215</v>
      </c>
    </row>
    <row r="416" spans="1:65" s="2" customFormat="1" ht="24.2" customHeight="1">
      <c r="A416" s="35"/>
      <c r="B416" s="36"/>
      <c r="C416" s="193" t="s">
        <v>740</v>
      </c>
      <c r="D416" s="193" t="s">
        <v>217</v>
      </c>
      <c r="E416" s="194" t="s">
        <v>533</v>
      </c>
      <c r="F416" s="195" t="s">
        <v>534</v>
      </c>
      <c r="G416" s="196" t="s">
        <v>365</v>
      </c>
      <c r="H416" s="197">
        <v>12.971</v>
      </c>
      <c r="I416" s="198"/>
      <c r="J416" s="199">
        <f>ROUND(I416*H416,2)</f>
        <v>0</v>
      </c>
      <c r="K416" s="195" t="s">
        <v>231</v>
      </c>
      <c r="L416" s="40"/>
      <c r="M416" s="200" t="s">
        <v>1</v>
      </c>
      <c r="N416" s="201" t="s">
        <v>42</v>
      </c>
      <c r="O416" s="72"/>
      <c r="P416" s="202">
        <f>O416*H416</f>
        <v>0</v>
      </c>
      <c r="Q416" s="202">
        <v>0</v>
      </c>
      <c r="R416" s="202">
        <f>Q416*H416</f>
        <v>0</v>
      </c>
      <c r="S416" s="202">
        <v>0</v>
      </c>
      <c r="T416" s="203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04" t="s">
        <v>222</v>
      </c>
      <c r="AT416" s="204" t="s">
        <v>217</v>
      </c>
      <c r="AU416" s="204" t="s">
        <v>86</v>
      </c>
      <c r="AY416" s="18" t="s">
        <v>215</v>
      </c>
      <c r="BE416" s="205">
        <f>IF(N416="základní",J416,0)</f>
        <v>0</v>
      </c>
      <c r="BF416" s="205">
        <f>IF(N416="snížená",J416,0)</f>
        <v>0</v>
      </c>
      <c r="BG416" s="205">
        <f>IF(N416="zákl. přenesená",J416,0)</f>
        <v>0</v>
      </c>
      <c r="BH416" s="205">
        <f>IF(N416="sníž. přenesená",J416,0)</f>
        <v>0</v>
      </c>
      <c r="BI416" s="205">
        <f>IF(N416="nulová",J416,0)</f>
        <v>0</v>
      </c>
      <c r="BJ416" s="18" t="s">
        <v>84</v>
      </c>
      <c r="BK416" s="205">
        <f>ROUND(I416*H416,2)</f>
        <v>0</v>
      </c>
      <c r="BL416" s="18" t="s">
        <v>222</v>
      </c>
      <c r="BM416" s="204" t="s">
        <v>655</v>
      </c>
    </row>
    <row r="417" spans="2:51" s="14" customFormat="1" ht="11.25">
      <c r="B417" s="217"/>
      <c r="C417" s="218"/>
      <c r="D417" s="208" t="s">
        <v>224</v>
      </c>
      <c r="E417" s="219" t="s">
        <v>1</v>
      </c>
      <c r="F417" s="220" t="s">
        <v>656</v>
      </c>
      <c r="G417" s="218"/>
      <c r="H417" s="221">
        <v>12.971</v>
      </c>
      <c r="I417" s="222"/>
      <c r="J417" s="218"/>
      <c r="K417" s="218"/>
      <c r="L417" s="223"/>
      <c r="M417" s="224"/>
      <c r="N417" s="225"/>
      <c r="O417" s="225"/>
      <c r="P417" s="225"/>
      <c r="Q417" s="225"/>
      <c r="R417" s="225"/>
      <c r="S417" s="225"/>
      <c r="T417" s="226"/>
      <c r="AT417" s="227" t="s">
        <v>224</v>
      </c>
      <c r="AU417" s="227" t="s">
        <v>86</v>
      </c>
      <c r="AV417" s="14" t="s">
        <v>86</v>
      </c>
      <c r="AW417" s="14" t="s">
        <v>32</v>
      </c>
      <c r="AX417" s="14" t="s">
        <v>84</v>
      </c>
      <c r="AY417" s="227" t="s">
        <v>215</v>
      </c>
    </row>
    <row r="418" spans="1:65" s="2" customFormat="1" ht="33" customHeight="1">
      <c r="A418" s="35"/>
      <c r="B418" s="36"/>
      <c r="C418" s="193" t="s">
        <v>745</v>
      </c>
      <c r="D418" s="193" t="s">
        <v>217</v>
      </c>
      <c r="E418" s="194" t="s">
        <v>582</v>
      </c>
      <c r="F418" s="195" t="s">
        <v>583</v>
      </c>
      <c r="G418" s="196" t="s">
        <v>365</v>
      </c>
      <c r="H418" s="197">
        <v>12.971</v>
      </c>
      <c r="I418" s="198"/>
      <c r="J418" s="199">
        <f>ROUND(I418*H418,2)</f>
        <v>0</v>
      </c>
      <c r="K418" s="195" t="s">
        <v>231</v>
      </c>
      <c r="L418" s="40"/>
      <c r="M418" s="200" t="s">
        <v>1</v>
      </c>
      <c r="N418" s="201" t="s">
        <v>42</v>
      </c>
      <c r="O418" s="72"/>
      <c r="P418" s="202">
        <f>O418*H418</f>
        <v>0</v>
      </c>
      <c r="Q418" s="202">
        <v>0</v>
      </c>
      <c r="R418" s="202">
        <f>Q418*H418</f>
        <v>0</v>
      </c>
      <c r="S418" s="202">
        <v>0</v>
      </c>
      <c r="T418" s="203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204" t="s">
        <v>222</v>
      </c>
      <c r="AT418" s="204" t="s">
        <v>217</v>
      </c>
      <c r="AU418" s="204" t="s">
        <v>86</v>
      </c>
      <c r="AY418" s="18" t="s">
        <v>215</v>
      </c>
      <c r="BE418" s="205">
        <f>IF(N418="základní",J418,0)</f>
        <v>0</v>
      </c>
      <c r="BF418" s="205">
        <f>IF(N418="snížená",J418,0)</f>
        <v>0</v>
      </c>
      <c r="BG418" s="205">
        <f>IF(N418="zákl. přenesená",J418,0)</f>
        <v>0</v>
      </c>
      <c r="BH418" s="205">
        <f>IF(N418="sníž. přenesená",J418,0)</f>
        <v>0</v>
      </c>
      <c r="BI418" s="205">
        <f>IF(N418="nulová",J418,0)</f>
        <v>0</v>
      </c>
      <c r="BJ418" s="18" t="s">
        <v>84</v>
      </c>
      <c r="BK418" s="205">
        <f>ROUND(I418*H418,2)</f>
        <v>0</v>
      </c>
      <c r="BL418" s="18" t="s">
        <v>222</v>
      </c>
      <c r="BM418" s="204" t="s">
        <v>658</v>
      </c>
    </row>
    <row r="419" spans="1:65" s="2" customFormat="1" ht="16.5" customHeight="1">
      <c r="A419" s="35"/>
      <c r="B419" s="36"/>
      <c r="C419" s="193" t="s">
        <v>749</v>
      </c>
      <c r="D419" s="193" t="s">
        <v>217</v>
      </c>
      <c r="E419" s="194" t="s">
        <v>2041</v>
      </c>
      <c r="F419" s="195" t="s">
        <v>2042</v>
      </c>
      <c r="G419" s="196" t="s">
        <v>230</v>
      </c>
      <c r="H419" s="197">
        <v>46.191</v>
      </c>
      <c r="I419" s="198"/>
      <c r="J419" s="199">
        <f>ROUND(I419*H419,2)</f>
        <v>0</v>
      </c>
      <c r="K419" s="195" t="s">
        <v>221</v>
      </c>
      <c r="L419" s="40"/>
      <c r="M419" s="200" t="s">
        <v>1</v>
      </c>
      <c r="N419" s="201" t="s">
        <v>42</v>
      </c>
      <c r="O419" s="72"/>
      <c r="P419" s="202">
        <f>O419*H419</f>
        <v>0</v>
      </c>
      <c r="Q419" s="202">
        <v>0</v>
      </c>
      <c r="R419" s="202">
        <f>Q419*H419</f>
        <v>0</v>
      </c>
      <c r="S419" s="202">
        <v>0</v>
      </c>
      <c r="T419" s="203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204" t="s">
        <v>222</v>
      </c>
      <c r="AT419" s="204" t="s">
        <v>217</v>
      </c>
      <c r="AU419" s="204" t="s">
        <v>86</v>
      </c>
      <c r="AY419" s="18" t="s">
        <v>215</v>
      </c>
      <c r="BE419" s="205">
        <f>IF(N419="základní",J419,0)</f>
        <v>0</v>
      </c>
      <c r="BF419" s="205">
        <f>IF(N419="snížená",J419,0)</f>
        <v>0</v>
      </c>
      <c r="BG419" s="205">
        <f>IF(N419="zákl. přenesená",J419,0)</f>
        <v>0</v>
      </c>
      <c r="BH419" s="205">
        <f>IF(N419="sníž. přenesená",J419,0)</f>
        <v>0</v>
      </c>
      <c r="BI419" s="205">
        <f>IF(N419="nulová",J419,0)</f>
        <v>0</v>
      </c>
      <c r="BJ419" s="18" t="s">
        <v>84</v>
      </c>
      <c r="BK419" s="205">
        <f>ROUND(I419*H419,2)</f>
        <v>0</v>
      </c>
      <c r="BL419" s="18" t="s">
        <v>222</v>
      </c>
      <c r="BM419" s="204" t="s">
        <v>2043</v>
      </c>
    </row>
    <row r="420" spans="2:51" s="14" customFormat="1" ht="11.25">
      <c r="B420" s="217"/>
      <c r="C420" s="218"/>
      <c r="D420" s="208" t="s">
        <v>224</v>
      </c>
      <c r="E420" s="219" t="s">
        <v>1</v>
      </c>
      <c r="F420" s="220" t="s">
        <v>2044</v>
      </c>
      <c r="G420" s="218"/>
      <c r="H420" s="221">
        <v>46.191</v>
      </c>
      <c r="I420" s="222"/>
      <c r="J420" s="218"/>
      <c r="K420" s="218"/>
      <c r="L420" s="223"/>
      <c r="M420" s="224"/>
      <c r="N420" s="225"/>
      <c r="O420" s="225"/>
      <c r="P420" s="225"/>
      <c r="Q420" s="225"/>
      <c r="R420" s="225"/>
      <c r="S420" s="225"/>
      <c r="T420" s="226"/>
      <c r="AT420" s="227" t="s">
        <v>224</v>
      </c>
      <c r="AU420" s="227" t="s">
        <v>86</v>
      </c>
      <c r="AV420" s="14" t="s">
        <v>86</v>
      </c>
      <c r="AW420" s="14" t="s">
        <v>32</v>
      </c>
      <c r="AX420" s="14" t="s">
        <v>84</v>
      </c>
      <c r="AY420" s="227" t="s">
        <v>215</v>
      </c>
    </row>
    <row r="421" spans="2:63" s="12" customFormat="1" ht="22.9" customHeight="1">
      <c r="B421" s="177"/>
      <c r="C421" s="178"/>
      <c r="D421" s="179" t="s">
        <v>76</v>
      </c>
      <c r="E421" s="191" t="s">
        <v>261</v>
      </c>
      <c r="F421" s="191" t="s">
        <v>659</v>
      </c>
      <c r="G421" s="178"/>
      <c r="H421" s="178"/>
      <c r="I421" s="181"/>
      <c r="J421" s="192">
        <f>BK421</f>
        <v>0</v>
      </c>
      <c r="K421" s="178"/>
      <c r="L421" s="183"/>
      <c r="M421" s="184"/>
      <c r="N421" s="185"/>
      <c r="O421" s="185"/>
      <c r="P421" s="186">
        <f>SUM(P422:P469)</f>
        <v>0</v>
      </c>
      <c r="Q421" s="185"/>
      <c r="R421" s="186">
        <f>SUM(R422:R469)</f>
        <v>6.0422989399999985</v>
      </c>
      <c r="S421" s="185"/>
      <c r="T421" s="187">
        <f>SUM(T422:T469)</f>
        <v>0</v>
      </c>
      <c r="AR421" s="188" t="s">
        <v>84</v>
      </c>
      <c r="AT421" s="189" t="s">
        <v>76</v>
      </c>
      <c r="AU421" s="189" t="s">
        <v>84</v>
      </c>
      <c r="AY421" s="188" t="s">
        <v>215</v>
      </c>
      <c r="BK421" s="190">
        <f>SUM(BK422:BK469)</f>
        <v>0</v>
      </c>
    </row>
    <row r="422" spans="1:65" s="2" customFormat="1" ht="24.2" customHeight="1">
      <c r="A422" s="35"/>
      <c r="B422" s="36"/>
      <c r="C422" s="193" t="s">
        <v>754</v>
      </c>
      <c r="D422" s="193" t="s">
        <v>217</v>
      </c>
      <c r="E422" s="194" t="s">
        <v>2045</v>
      </c>
      <c r="F422" s="195" t="s">
        <v>2046</v>
      </c>
      <c r="G422" s="196" t="s">
        <v>220</v>
      </c>
      <c r="H422" s="197">
        <v>167.78</v>
      </c>
      <c r="I422" s="198"/>
      <c r="J422" s="199">
        <f>ROUND(I422*H422,2)</f>
        <v>0</v>
      </c>
      <c r="K422" s="195" t="s">
        <v>231</v>
      </c>
      <c r="L422" s="40"/>
      <c r="M422" s="200" t="s">
        <v>1</v>
      </c>
      <c r="N422" s="201" t="s">
        <v>42</v>
      </c>
      <c r="O422" s="72"/>
      <c r="P422" s="202">
        <f>O422*H422</f>
        <v>0</v>
      </c>
      <c r="Q422" s="202">
        <v>0</v>
      </c>
      <c r="R422" s="202">
        <f>Q422*H422</f>
        <v>0</v>
      </c>
      <c r="S422" s="202">
        <v>0</v>
      </c>
      <c r="T422" s="203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204" t="s">
        <v>222</v>
      </c>
      <c r="AT422" s="204" t="s">
        <v>217</v>
      </c>
      <c r="AU422" s="204" t="s">
        <v>86</v>
      </c>
      <c r="AY422" s="18" t="s">
        <v>215</v>
      </c>
      <c r="BE422" s="205">
        <f>IF(N422="základní",J422,0)</f>
        <v>0</v>
      </c>
      <c r="BF422" s="205">
        <f>IF(N422="snížená",J422,0)</f>
        <v>0</v>
      </c>
      <c r="BG422" s="205">
        <f>IF(N422="zákl. přenesená",J422,0)</f>
        <v>0</v>
      </c>
      <c r="BH422" s="205">
        <f>IF(N422="sníž. přenesená",J422,0)</f>
        <v>0</v>
      </c>
      <c r="BI422" s="205">
        <f>IF(N422="nulová",J422,0)</f>
        <v>0</v>
      </c>
      <c r="BJ422" s="18" t="s">
        <v>84</v>
      </c>
      <c r="BK422" s="205">
        <f>ROUND(I422*H422,2)</f>
        <v>0</v>
      </c>
      <c r="BL422" s="18" t="s">
        <v>222</v>
      </c>
      <c r="BM422" s="204" t="s">
        <v>736</v>
      </c>
    </row>
    <row r="423" spans="2:51" s="14" customFormat="1" ht="11.25">
      <c r="B423" s="217"/>
      <c r="C423" s="218"/>
      <c r="D423" s="208" t="s">
        <v>224</v>
      </c>
      <c r="E423" s="219" t="s">
        <v>1</v>
      </c>
      <c r="F423" s="220" t="s">
        <v>2047</v>
      </c>
      <c r="G423" s="218"/>
      <c r="H423" s="221">
        <v>165.98</v>
      </c>
      <c r="I423" s="222"/>
      <c r="J423" s="218"/>
      <c r="K423" s="218"/>
      <c r="L423" s="223"/>
      <c r="M423" s="224"/>
      <c r="N423" s="225"/>
      <c r="O423" s="225"/>
      <c r="P423" s="225"/>
      <c r="Q423" s="225"/>
      <c r="R423" s="225"/>
      <c r="S423" s="225"/>
      <c r="T423" s="226"/>
      <c r="AT423" s="227" t="s">
        <v>224</v>
      </c>
      <c r="AU423" s="227" t="s">
        <v>86</v>
      </c>
      <c r="AV423" s="14" t="s">
        <v>86</v>
      </c>
      <c r="AW423" s="14" t="s">
        <v>32</v>
      </c>
      <c r="AX423" s="14" t="s">
        <v>77</v>
      </c>
      <c r="AY423" s="227" t="s">
        <v>215</v>
      </c>
    </row>
    <row r="424" spans="2:51" s="15" customFormat="1" ht="11.25">
      <c r="B424" s="228"/>
      <c r="C424" s="229"/>
      <c r="D424" s="208" t="s">
        <v>224</v>
      </c>
      <c r="E424" s="230" t="s">
        <v>1747</v>
      </c>
      <c r="F424" s="231" t="s">
        <v>227</v>
      </c>
      <c r="G424" s="229"/>
      <c r="H424" s="232">
        <v>165.98</v>
      </c>
      <c r="I424" s="233"/>
      <c r="J424" s="229"/>
      <c r="K424" s="229"/>
      <c r="L424" s="234"/>
      <c r="M424" s="235"/>
      <c r="N424" s="236"/>
      <c r="O424" s="236"/>
      <c r="P424" s="236"/>
      <c r="Q424" s="236"/>
      <c r="R424" s="236"/>
      <c r="S424" s="236"/>
      <c r="T424" s="237"/>
      <c r="AT424" s="238" t="s">
        <v>224</v>
      </c>
      <c r="AU424" s="238" t="s">
        <v>86</v>
      </c>
      <c r="AV424" s="15" t="s">
        <v>222</v>
      </c>
      <c r="AW424" s="15" t="s">
        <v>32</v>
      </c>
      <c r="AX424" s="15" t="s">
        <v>77</v>
      </c>
      <c r="AY424" s="238" t="s">
        <v>215</v>
      </c>
    </row>
    <row r="425" spans="2:51" s="14" customFormat="1" ht="11.25">
      <c r="B425" s="217"/>
      <c r="C425" s="218"/>
      <c r="D425" s="208" t="s">
        <v>224</v>
      </c>
      <c r="E425" s="219" t="s">
        <v>1</v>
      </c>
      <c r="F425" s="220" t="s">
        <v>2047</v>
      </c>
      <c r="G425" s="218"/>
      <c r="H425" s="221">
        <v>165.98</v>
      </c>
      <c r="I425" s="222"/>
      <c r="J425" s="218"/>
      <c r="K425" s="218"/>
      <c r="L425" s="223"/>
      <c r="M425" s="224"/>
      <c r="N425" s="225"/>
      <c r="O425" s="225"/>
      <c r="P425" s="225"/>
      <c r="Q425" s="225"/>
      <c r="R425" s="225"/>
      <c r="S425" s="225"/>
      <c r="T425" s="226"/>
      <c r="AT425" s="227" t="s">
        <v>224</v>
      </c>
      <c r="AU425" s="227" t="s">
        <v>86</v>
      </c>
      <c r="AV425" s="14" t="s">
        <v>86</v>
      </c>
      <c r="AW425" s="14" t="s">
        <v>32</v>
      </c>
      <c r="AX425" s="14" t="s">
        <v>77</v>
      </c>
      <c r="AY425" s="227" t="s">
        <v>215</v>
      </c>
    </row>
    <row r="426" spans="2:51" s="14" customFormat="1" ht="11.25">
      <c r="B426" s="217"/>
      <c r="C426" s="218"/>
      <c r="D426" s="208" t="s">
        <v>224</v>
      </c>
      <c r="E426" s="219" t="s">
        <v>1</v>
      </c>
      <c r="F426" s="220" t="s">
        <v>2048</v>
      </c>
      <c r="G426" s="218"/>
      <c r="H426" s="221">
        <v>1.8</v>
      </c>
      <c r="I426" s="222"/>
      <c r="J426" s="218"/>
      <c r="K426" s="218"/>
      <c r="L426" s="223"/>
      <c r="M426" s="224"/>
      <c r="N426" s="225"/>
      <c r="O426" s="225"/>
      <c r="P426" s="225"/>
      <c r="Q426" s="225"/>
      <c r="R426" s="225"/>
      <c r="S426" s="225"/>
      <c r="T426" s="226"/>
      <c r="AT426" s="227" t="s">
        <v>224</v>
      </c>
      <c r="AU426" s="227" t="s">
        <v>86</v>
      </c>
      <c r="AV426" s="14" t="s">
        <v>86</v>
      </c>
      <c r="AW426" s="14" t="s">
        <v>32</v>
      </c>
      <c r="AX426" s="14" t="s">
        <v>77</v>
      </c>
      <c r="AY426" s="227" t="s">
        <v>215</v>
      </c>
    </row>
    <row r="427" spans="2:51" s="15" customFormat="1" ht="11.25">
      <c r="B427" s="228"/>
      <c r="C427" s="229"/>
      <c r="D427" s="208" t="s">
        <v>224</v>
      </c>
      <c r="E427" s="230" t="s">
        <v>1749</v>
      </c>
      <c r="F427" s="231" t="s">
        <v>227</v>
      </c>
      <c r="G427" s="229"/>
      <c r="H427" s="232">
        <v>167.78</v>
      </c>
      <c r="I427" s="233"/>
      <c r="J427" s="229"/>
      <c r="K427" s="229"/>
      <c r="L427" s="234"/>
      <c r="M427" s="235"/>
      <c r="N427" s="236"/>
      <c r="O427" s="236"/>
      <c r="P427" s="236"/>
      <c r="Q427" s="236"/>
      <c r="R427" s="236"/>
      <c r="S427" s="236"/>
      <c r="T427" s="237"/>
      <c r="AT427" s="238" t="s">
        <v>224</v>
      </c>
      <c r="AU427" s="238" t="s">
        <v>86</v>
      </c>
      <c r="AV427" s="15" t="s">
        <v>222</v>
      </c>
      <c r="AW427" s="15" t="s">
        <v>32</v>
      </c>
      <c r="AX427" s="15" t="s">
        <v>84</v>
      </c>
      <c r="AY427" s="238" t="s">
        <v>215</v>
      </c>
    </row>
    <row r="428" spans="1:65" s="2" customFormat="1" ht="37.9" customHeight="1">
      <c r="A428" s="35"/>
      <c r="B428" s="36"/>
      <c r="C428" s="250" t="s">
        <v>758</v>
      </c>
      <c r="D428" s="250" t="s">
        <v>527</v>
      </c>
      <c r="E428" s="251" t="s">
        <v>2049</v>
      </c>
      <c r="F428" s="252" t="s">
        <v>2050</v>
      </c>
      <c r="G428" s="253" t="s">
        <v>220</v>
      </c>
      <c r="H428" s="254">
        <v>169.458</v>
      </c>
      <c r="I428" s="255"/>
      <c r="J428" s="256">
        <f>ROUND(I428*H428,2)</f>
        <v>0</v>
      </c>
      <c r="K428" s="252" t="s">
        <v>221</v>
      </c>
      <c r="L428" s="257"/>
      <c r="M428" s="258" t="s">
        <v>1</v>
      </c>
      <c r="N428" s="259" t="s">
        <v>42</v>
      </c>
      <c r="O428" s="72"/>
      <c r="P428" s="202">
        <f>O428*H428</f>
        <v>0</v>
      </c>
      <c r="Q428" s="202">
        <v>0.01593</v>
      </c>
      <c r="R428" s="202">
        <f>Q428*H428</f>
        <v>2.69946594</v>
      </c>
      <c r="S428" s="202">
        <v>0</v>
      </c>
      <c r="T428" s="203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204" t="s">
        <v>261</v>
      </c>
      <c r="AT428" s="204" t="s">
        <v>527</v>
      </c>
      <c r="AU428" s="204" t="s">
        <v>86</v>
      </c>
      <c r="AY428" s="18" t="s">
        <v>215</v>
      </c>
      <c r="BE428" s="205">
        <f>IF(N428="základní",J428,0)</f>
        <v>0</v>
      </c>
      <c r="BF428" s="205">
        <f>IF(N428="snížená",J428,0)</f>
        <v>0</v>
      </c>
      <c r="BG428" s="205">
        <f>IF(N428="zákl. přenesená",J428,0)</f>
        <v>0</v>
      </c>
      <c r="BH428" s="205">
        <f>IF(N428="sníž. přenesená",J428,0)</f>
        <v>0</v>
      </c>
      <c r="BI428" s="205">
        <f>IF(N428="nulová",J428,0)</f>
        <v>0</v>
      </c>
      <c r="BJ428" s="18" t="s">
        <v>84</v>
      </c>
      <c r="BK428" s="205">
        <f>ROUND(I428*H428,2)</f>
        <v>0</v>
      </c>
      <c r="BL428" s="18" t="s">
        <v>222</v>
      </c>
      <c r="BM428" s="204" t="s">
        <v>2051</v>
      </c>
    </row>
    <row r="429" spans="2:51" s="14" customFormat="1" ht="11.25">
      <c r="B429" s="217"/>
      <c r="C429" s="218"/>
      <c r="D429" s="208" t="s">
        <v>224</v>
      </c>
      <c r="E429" s="219" t="s">
        <v>1</v>
      </c>
      <c r="F429" s="220" t="s">
        <v>2052</v>
      </c>
      <c r="G429" s="218"/>
      <c r="H429" s="221">
        <v>169.458</v>
      </c>
      <c r="I429" s="222"/>
      <c r="J429" s="218"/>
      <c r="K429" s="218"/>
      <c r="L429" s="223"/>
      <c r="M429" s="224"/>
      <c r="N429" s="225"/>
      <c r="O429" s="225"/>
      <c r="P429" s="225"/>
      <c r="Q429" s="225"/>
      <c r="R429" s="225"/>
      <c r="S429" s="225"/>
      <c r="T429" s="226"/>
      <c r="AT429" s="227" t="s">
        <v>224</v>
      </c>
      <c r="AU429" s="227" t="s">
        <v>86</v>
      </c>
      <c r="AV429" s="14" t="s">
        <v>86</v>
      </c>
      <c r="AW429" s="14" t="s">
        <v>32</v>
      </c>
      <c r="AX429" s="14" t="s">
        <v>84</v>
      </c>
      <c r="AY429" s="227" t="s">
        <v>215</v>
      </c>
    </row>
    <row r="430" spans="1:65" s="2" customFormat="1" ht="24.2" customHeight="1">
      <c r="A430" s="35"/>
      <c r="B430" s="36"/>
      <c r="C430" s="193" t="s">
        <v>763</v>
      </c>
      <c r="D430" s="193" t="s">
        <v>217</v>
      </c>
      <c r="E430" s="194" t="s">
        <v>2053</v>
      </c>
      <c r="F430" s="195" t="s">
        <v>2054</v>
      </c>
      <c r="G430" s="196" t="s">
        <v>220</v>
      </c>
      <c r="H430" s="197">
        <v>165.98</v>
      </c>
      <c r="I430" s="198"/>
      <c r="J430" s="199">
        <f>ROUND(I430*H430,2)</f>
        <v>0</v>
      </c>
      <c r="K430" s="195" t="s">
        <v>231</v>
      </c>
      <c r="L430" s="40"/>
      <c r="M430" s="200" t="s">
        <v>1</v>
      </c>
      <c r="N430" s="201" t="s">
        <v>42</v>
      </c>
      <c r="O430" s="72"/>
      <c r="P430" s="202">
        <f>O430*H430</f>
        <v>0</v>
      </c>
      <c r="Q430" s="202">
        <v>0</v>
      </c>
      <c r="R430" s="202">
        <f>Q430*H430</f>
        <v>0</v>
      </c>
      <c r="S430" s="202">
        <v>0</v>
      </c>
      <c r="T430" s="203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204" t="s">
        <v>222</v>
      </c>
      <c r="AT430" s="204" t="s">
        <v>217</v>
      </c>
      <c r="AU430" s="204" t="s">
        <v>86</v>
      </c>
      <c r="AY430" s="18" t="s">
        <v>215</v>
      </c>
      <c r="BE430" s="205">
        <f>IF(N430="základní",J430,0)</f>
        <v>0</v>
      </c>
      <c r="BF430" s="205">
        <f>IF(N430="snížená",J430,0)</f>
        <v>0</v>
      </c>
      <c r="BG430" s="205">
        <f>IF(N430="zákl. přenesená",J430,0)</f>
        <v>0</v>
      </c>
      <c r="BH430" s="205">
        <f>IF(N430="sníž. přenesená",J430,0)</f>
        <v>0</v>
      </c>
      <c r="BI430" s="205">
        <f>IF(N430="nulová",J430,0)</f>
        <v>0</v>
      </c>
      <c r="BJ430" s="18" t="s">
        <v>84</v>
      </c>
      <c r="BK430" s="205">
        <f>ROUND(I430*H430,2)</f>
        <v>0</v>
      </c>
      <c r="BL430" s="18" t="s">
        <v>222</v>
      </c>
      <c r="BM430" s="204" t="s">
        <v>2055</v>
      </c>
    </row>
    <row r="431" spans="2:51" s="14" customFormat="1" ht="11.25">
      <c r="B431" s="217"/>
      <c r="C431" s="218"/>
      <c r="D431" s="208" t="s">
        <v>224</v>
      </c>
      <c r="E431" s="219" t="s">
        <v>1</v>
      </c>
      <c r="F431" s="220" t="s">
        <v>1747</v>
      </c>
      <c r="G431" s="218"/>
      <c r="H431" s="221">
        <v>165.98</v>
      </c>
      <c r="I431" s="222"/>
      <c r="J431" s="218"/>
      <c r="K431" s="218"/>
      <c r="L431" s="223"/>
      <c r="M431" s="224"/>
      <c r="N431" s="225"/>
      <c r="O431" s="225"/>
      <c r="P431" s="225"/>
      <c r="Q431" s="225"/>
      <c r="R431" s="225"/>
      <c r="S431" s="225"/>
      <c r="T431" s="226"/>
      <c r="AT431" s="227" t="s">
        <v>224</v>
      </c>
      <c r="AU431" s="227" t="s">
        <v>86</v>
      </c>
      <c r="AV431" s="14" t="s">
        <v>86</v>
      </c>
      <c r="AW431" s="14" t="s">
        <v>32</v>
      </c>
      <c r="AX431" s="14" t="s">
        <v>84</v>
      </c>
      <c r="AY431" s="227" t="s">
        <v>215</v>
      </c>
    </row>
    <row r="432" spans="1:65" s="2" customFormat="1" ht="24.2" customHeight="1">
      <c r="A432" s="35"/>
      <c r="B432" s="36"/>
      <c r="C432" s="250" t="s">
        <v>768</v>
      </c>
      <c r="D432" s="250" t="s">
        <v>527</v>
      </c>
      <c r="E432" s="251" t="s">
        <v>2056</v>
      </c>
      <c r="F432" s="252" t="s">
        <v>2057</v>
      </c>
      <c r="G432" s="253" t="s">
        <v>588</v>
      </c>
      <c r="H432" s="254">
        <v>28.56</v>
      </c>
      <c r="I432" s="255"/>
      <c r="J432" s="256">
        <f>ROUND(I432*H432,2)</f>
        <v>0</v>
      </c>
      <c r="K432" s="252" t="s">
        <v>221</v>
      </c>
      <c r="L432" s="257"/>
      <c r="M432" s="258" t="s">
        <v>1</v>
      </c>
      <c r="N432" s="259" t="s">
        <v>42</v>
      </c>
      <c r="O432" s="72"/>
      <c r="P432" s="202">
        <f>O432*H432</f>
        <v>0</v>
      </c>
      <c r="Q432" s="202">
        <v>0.0004</v>
      </c>
      <c r="R432" s="202">
        <f>Q432*H432</f>
        <v>0.011424</v>
      </c>
      <c r="S432" s="202">
        <v>0</v>
      </c>
      <c r="T432" s="203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204" t="s">
        <v>261</v>
      </c>
      <c r="AT432" s="204" t="s">
        <v>527</v>
      </c>
      <c r="AU432" s="204" t="s">
        <v>86</v>
      </c>
      <c r="AY432" s="18" t="s">
        <v>215</v>
      </c>
      <c r="BE432" s="205">
        <f>IF(N432="základní",J432,0)</f>
        <v>0</v>
      </c>
      <c r="BF432" s="205">
        <f>IF(N432="snížená",J432,0)</f>
        <v>0</v>
      </c>
      <c r="BG432" s="205">
        <f>IF(N432="zákl. přenesená",J432,0)</f>
        <v>0</v>
      </c>
      <c r="BH432" s="205">
        <f>IF(N432="sníž. přenesená",J432,0)</f>
        <v>0</v>
      </c>
      <c r="BI432" s="205">
        <f>IF(N432="nulová",J432,0)</f>
        <v>0</v>
      </c>
      <c r="BJ432" s="18" t="s">
        <v>84</v>
      </c>
      <c r="BK432" s="205">
        <f>ROUND(I432*H432,2)</f>
        <v>0</v>
      </c>
      <c r="BL432" s="18" t="s">
        <v>222</v>
      </c>
      <c r="BM432" s="204" t="s">
        <v>2058</v>
      </c>
    </row>
    <row r="433" spans="2:51" s="14" customFormat="1" ht="11.25">
      <c r="B433" s="217"/>
      <c r="C433" s="218"/>
      <c r="D433" s="208" t="s">
        <v>224</v>
      </c>
      <c r="E433" s="219" t="s">
        <v>1</v>
      </c>
      <c r="F433" s="220" t="s">
        <v>2059</v>
      </c>
      <c r="G433" s="218"/>
      <c r="H433" s="221">
        <v>28</v>
      </c>
      <c r="I433" s="222"/>
      <c r="J433" s="218"/>
      <c r="K433" s="218"/>
      <c r="L433" s="223"/>
      <c r="M433" s="224"/>
      <c r="N433" s="225"/>
      <c r="O433" s="225"/>
      <c r="P433" s="225"/>
      <c r="Q433" s="225"/>
      <c r="R433" s="225"/>
      <c r="S433" s="225"/>
      <c r="T433" s="226"/>
      <c r="AT433" s="227" t="s">
        <v>224</v>
      </c>
      <c r="AU433" s="227" t="s">
        <v>86</v>
      </c>
      <c r="AV433" s="14" t="s">
        <v>86</v>
      </c>
      <c r="AW433" s="14" t="s">
        <v>32</v>
      </c>
      <c r="AX433" s="14" t="s">
        <v>84</v>
      </c>
      <c r="AY433" s="227" t="s">
        <v>215</v>
      </c>
    </row>
    <row r="434" spans="2:51" s="14" customFormat="1" ht="11.25">
      <c r="B434" s="217"/>
      <c r="C434" s="218"/>
      <c r="D434" s="208" t="s">
        <v>224</v>
      </c>
      <c r="E434" s="218"/>
      <c r="F434" s="220" t="s">
        <v>2060</v>
      </c>
      <c r="G434" s="218"/>
      <c r="H434" s="221">
        <v>28.56</v>
      </c>
      <c r="I434" s="222"/>
      <c r="J434" s="218"/>
      <c r="K434" s="218"/>
      <c r="L434" s="223"/>
      <c r="M434" s="224"/>
      <c r="N434" s="225"/>
      <c r="O434" s="225"/>
      <c r="P434" s="225"/>
      <c r="Q434" s="225"/>
      <c r="R434" s="225"/>
      <c r="S434" s="225"/>
      <c r="T434" s="226"/>
      <c r="AT434" s="227" t="s">
        <v>224</v>
      </c>
      <c r="AU434" s="227" t="s">
        <v>86</v>
      </c>
      <c r="AV434" s="14" t="s">
        <v>86</v>
      </c>
      <c r="AW434" s="14" t="s">
        <v>4</v>
      </c>
      <c r="AX434" s="14" t="s">
        <v>84</v>
      </c>
      <c r="AY434" s="227" t="s">
        <v>215</v>
      </c>
    </row>
    <row r="435" spans="1:65" s="2" customFormat="1" ht="16.5" customHeight="1">
      <c r="A435" s="35"/>
      <c r="B435" s="36"/>
      <c r="C435" s="193" t="s">
        <v>773</v>
      </c>
      <c r="D435" s="193" t="s">
        <v>217</v>
      </c>
      <c r="E435" s="194" t="s">
        <v>2061</v>
      </c>
      <c r="F435" s="195" t="s">
        <v>2062</v>
      </c>
      <c r="G435" s="196" t="s">
        <v>588</v>
      </c>
      <c r="H435" s="197">
        <v>6</v>
      </c>
      <c r="I435" s="198"/>
      <c r="J435" s="199">
        <f>ROUND(I435*H435,2)</f>
        <v>0</v>
      </c>
      <c r="K435" s="195" t="s">
        <v>231</v>
      </c>
      <c r="L435" s="40"/>
      <c r="M435" s="200" t="s">
        <v>1</v>
      </c>
      <c r="N435" s="201" t="s">
        <v>42</v>
      </c>
      <c r="O435" s="72"/>
      <c r="P435" s="202">
        <f>O435*H435</f>
        <v>0</v>
      </c>
      <c r="Q435" s="202">
        <v>2E-05</v>
      </c>
      <c r="R435" s="202">
        <f>Q435*H435</f>
        <v>0.00012000000000000002</v>
      </c>
      <c r="S435" s="202">
        <v>0</v>
      </c>
      <c r="T435" s="203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204" t="s">
        <v>222</v>
      </c>
      <c r="AT435" s="204" t="s">
        <v>217</v>
      </c>
      <c r="AU435" s="204" t="s">
        <v>86</v>
      </c>
      <c r="AY435" s="18" t="s">
        <v>215</v>
      </c>
      <c r="BE435" s="205">
        <f>IF(N435="základní",J435,0)</f>
        <v>0</v>
      </c>
      <c r="BF435" s="205">
        <f>IF(N435="snížená",J435,0)</f>
        <v>0</v>
      </c>
      <c r="BG435" s="205">
        <f>IF(N435="zákl. přenesená",J435,0)</f>
        <v>0</v>
      </c>
      <c r="BH435" s="205">
        <f>IF(N435="sníž. přenesená",J435,0)</f>
        <v>0</v>
      </c>
      <c r="BI435" s="205">
        <f>IF(N435="nulová",J435,0)</f>
        <v>0</v>
      </c>
      <c r="BJ435" s="18" t="s">
        <v>84</v>
      </c>
      <c r="BK435" s="205">
        <f>ROUND(I435*H435,2)</f>
        <v>0</v>
      </c>
      <c r="BL435" s="18" t="s">
        <v>222</v>
      </c>
      <c r="BM435" s="204" t="s">
        <v>2063</v>
      </c>
    </row>
    <row r="436" spans="2:51" s="14" customFormat="1" ht="11.25">
      <c r="B436" s="217"/>
      <c r="C436" s="218"/>
      <c r="D436" s="208" t="s">
        <v>224</v>
      </c>
      <c r="E436" s="219" t="s">
        <v>1</v>
      </c>
      <c r="F436" s="220" t="s">
        <v>2064</v>
      </c>
      <c r="G436" s="218"/>
      <c r="H436" s="221">
        <v>6</v>
      </c>
      <c r="I436" s="222"/>
      <c r="J436" s="218"/>
      <c r="K436" s="218"/>
      <c r="L436" s="223"/>
      <c r="M436" s="224"/>
      <c r="N436" s="225"/>
      <c r="O436" s="225"/>
      <c r="P436" s="225"/>
      <c r="Q436" s="225"/>
      <c r="R436" s="225"/>
      <c r="S436" s="225"/>
      <c r="T436" s="226"/>
      <c r="AT436" s="227" t="s">
        <v>224</v>
      </c>
      <c r="AU436" s="227" t="s">
        <v>86</v>
      </c>
      <c r="AV436" s="14" t="s">
        <v>86</v>
      </c>
      <c r="AW436" s="14" t="s">
        <v>32</v>
      </c>
      <c r="AX436" s="14" t="s">
        <v>84</v>
      </c>
      <c r="AY436" s="227" t="s">
        <v>215</v>
      </c>
    </row>
    <row r="437" spans="1:65" s="2" customFormat="1" ht="24.2" customHeight="1">
      <c r="A437" s="35"/>
      <c r="B437" s="36"/>
      <c r="C437" s="193" t="s">
        <v>778</v>
      </c>
      <c r="D437" s="193" t="s">
        <v>217</v>
      </c>
      <c r="E437" s="194" t="s">
        <v>2065</v>
      </c>
      <c r="F437" s="195" t="s">
        <v>2066</v>
      </c>
      <c r="G437" s="196" t="s">
        <v>588</v>
      </c>
      <c r="H437" s="197">
        <v>6</v>
      </c>
      <c r="I437" s="198"/>
      <c r="J437" s="199">
        <f aca="true" t="shared" si="0" ref="J437:J452">ROUND(I437*H437,2)</f>
        <v>0</v>
      </c>
      <c r="K437" s="195" t="s">
        <v>231</v>
      </c>
      <c r="L437" s="40"/>
      <c r="M437" s="200" t="s">
        <v>1</v>
      </c>
      <c r="N437" s="201" t="s">
        <v>42</v>
      </c>
      <c r="O437" s="72"/>
      <c r="P437" s="202">
        <f aca="true" t="shared" si="1" ref="P437:P452">O437*H437</f>
        <v>0</v>
      </c>
      <c r="Q437" s="202">
        <v>0</v>
      </c>
      <c r="R437" s="202">
        <f aca="true" t="shared" si="2" ref="R437:R452">Q437*H437</f>
        <v>0</v>
      </c>
      <c r="S437" s="202">
        <v>0</v>
      </c>
      <c r="T437" s="203">
        <f aca="true" t="shared" si="3" ref="T437:T452"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204" t="s">
        <v>222</v>
      </c>
      <c r="AT437" s="204" t="s">
        <v>217</v>
      </c>
      <c r="AU437" s="204" t="s">
        <v>86</v>
      </c>
      <c r="AY437" s="18" t="s">
        <v>215</v>
      </c>
      <c r="BE437" s="205">
        <f aca="true" t="shared" si="4" ref="BE437:BE452">IF(N437="základní",J437,0)</f>
        <v>0</v>
      </c>
      <c r="BF437" s="205">
        <f aca="true" t="shared" si="5" ref="BF437:BF452">IF(N437="snížená",J437,0)</f>
        <v>0</v>
      </c>
      <c r="BG437" s="205">
        <f aca="true" t="shared" si="6" ref="BG437:BG452">IF(N437="zákl. přenesená",J437,0)</f>
        <v>0</v>
      </c>
      <c r="BH437" s="205">
        <f aca="true" t="shared" si="7" ref="BH437:BH452">IF(N437="sníž. přenesená",J437,0)</f>
        <v>0</v>
      </c>
      <c r="BI437" s="205">
        <f aca="true" t="shared" si="8" ref="BI437:BI452">IF(N437="nulová",J437,0)</f>
        <v>0</v>
      </c>
      <c r="BJ437" s="18" t="s">
        <v>84</v>
      </c>
      <c r="BK437" s="205">
        <f aca="true" t="shared" si="9" ref="BK437:BK452">ROUND(I437*H437,2)</f>
        <v>0</v>
      </c>
      <c r="BL437" s="18" t="s">
        <v>222</v>
      </c>
      <c r="BM437" s="204" t="s">
        <v>2067</v>
      </c>
    </row>
    <row r="438" spans="1:65" s="2" customFormat="1" ht="21.75" customHeight="1">
      <c r="A438" s="35"/>
      <c r="B438" s="36"/>
      <c r="C438" s="250" t="s">
        <v>782</v>
      </c>
      <c r="D438" s="250" t="s">
        <v>527</v>
      </c>
      <c r="E438" s="251" t="s">
        <v>2068</v>
      </c>
      <c r="F438" s="252" t="s">
        <v>2069</v>
      </c>
      <c r="G438" s="253" t="s">
        <v>588</v>
      </c>
      <c r="H438" s="254">
        <v>1.01</v>
      </c>
      <c r="I438" s="255"/>
      <c r="J438" s="256">
        <f t="shared" si="0"/>
        <v>0</v>
      </c>
      <c r="K438" s="252" t="s">
        <v>221</v>
      </c>
      <c r="L438" s="257"/>
      <c r="M438" s="258" t="s">
        <v>1</v>
      </c>
      <c r="N438" s="259" t="s">
        <v>42</v>
      </c>
      <c r="O438" s="72"/>
      <c r="P438" s="202">
        <f t="shared" si="1"/>
        <v>0</v>
      </c>
      <c r="Q438" s="202">
        <v>0.0088</v>
      </c>
      <c r="R438" s="202">
        <f t="shared" si="2"/>
        <v>0.008888</v>
      </c>
      <c r="S438" s="202">
        <v>0</v>
      </c>
      <c r="T438" s="203">
        <f t="shared" si="3"/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204" t="s">
        <v>261</v>
      </c>
      <c r="AT438" s="204" t="s">
        <v>527</v>
      </c>
      <c r="AU438" s="204" t="s">
        <v>86</v>
      </c>
      <c r="AY438" s="18" t="s">
        <v>215</v>
      </c>
      <c r="BE438" s="205">
        <f t="shared" si="4"/>
        <v>0</v>
      </c>
      <c r="BF438" s="205">
        <f t="shared" si="5"/>
        <v>0</v>
      </c>
      <c r="BG438" s="205">
        <f t="shared" si="6"/>
        <v>0</v>
      </c>
      <c r="BH438" s="205">
        <f t="shared" si="7"/>
        <v>0</v>
      </c>
      <c r="BI438" s="205">
        <f t="shared" si="8"/>
        <v>0</v>
      </c>
      <c r="BJ438" s="18" t="s">
        <v>84</v>
      </c>
      <c r="BK438" s="205">
        <f t="shared" si="9"/>
        <v>0</v>
      </c>
      <c r="BL438" s="18" t="s">
        <v>222</v>
      </c>
      <c r="BM438" s="204" t="s">
        <v>2070</v>
      </c>
    </row>
    <row r="439" spans="1:65" s="2" customFormat="1" ht="16.5" customHeight="1">
      <c r="A439" s="35"/>
      <c r="B439" s="36"/>
      <c r="C439" s="250" t="s">
        <v>786</v>
      </c>
      <c r="D439" s="250" t="s">
        <v>527</v>
      </c>
      <c r="E439" s="251" t="s">
        <v>2071</v>
      </c>
      <c r="F439" s="252" t="s">
        <v>2072</v>
      </c>
      <c r="G439" s="253" t="s">
        <v>588</v>
      </c>
      <c r="H439" s="254">
        <v>2.02</v>
      </c>
      <c r="I439" s="255"/>
      <c r="J439" s="256">
        <f t="shared" si="0"/>
        <v>0</v>
      </c>
      <c r="K439" s="252" t="s">
        <v>221</v>
      </c>
      <c r="L439" s="257"/>
      <c r="M439" s="258" t="s">
        <v>1</v>
      </c>
      <c r="N439" s="259" t="s">
        <v>42</v>
      </c>
      <c r="O439" s="72"/>
      <c r="P439" s="202">
        <f t="shared" si="1"/>
        <v>0</v>
      </c>
      <c r="Q439" s="202">
        <v>0.0104</v>
      </c>
      <c r="R439" s="202">
        <f t="shared" si="2"/>
        <v>0.021008</v>
      </c>
      <c r="S439" s="202">
        <v>0</v>
      </c>
      <c r="T439" s="203">
        <f t="shared" si="3"/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204" t="s">
        <v>261</v>
      </c>
      <c r="AT439" s="204" t="s">
        <v>527</v>
      </c>
      <c r="AU439" s="204" t="s">
        <v>86</v>
      </c>
      <c r="AY439" s="18" t="s">
        <v>215</v>
      </c>
      <c r="BE439" s="205">
        <f t="shared" si="4"/>
        <v>0</v>
      </c>
      <c r="BF439" s="205">
        <f t="shared" si="5"/>
        <v>0</v>
      </c>
      <c r="BG439" s="205">
        <f t="shared" si="6"/>
        <v>0</v>
      </c>
      <c r="BH439" s="205">
        <f t="shared" si="7"/>
        <v>0</v>
      </c>
      <c r="BI439" s="205">
        <f t="shared" si="8"/>
        <v>0</v>
      </c>
      <c r="BJ439" s="18" t="s">
        <v>84</v>
      </c>
      <c r="BK439" s="205">
        <f t="shared" si="9"/>
        <v>0</v>
      </c>
      <c r="BL439" s="18" t="s">
        <v>222</v>
      </c>
      <c r="BM439" s="204" t="s">
        <v>2073</v>
      </c>
    </row>
    <row r="440" spans="1:65" s="2" customFormat="1" ht="16.5" customHeight="1">
      <c r="A440" s="35"/>
      <c r="B440" s="36"/>
      <c r="C440" s="250" t="s">
        <v>791</v>
      </c>
      <c r="D440" s="250" t="s">
        <v>527</v>
      </c>
      <c r="E440" s="251" t="s">
        <v>2074</v>
      </c>
      <c r="F440" s="252" t="s">
        <v>2075</v>
      </c>
      <c r="G440" s="253" t="s">
        <v>588</v>
      </c>
      <c r="H440" s="254">
        <v>3.03</v>
      </c>
      <c r="I440" s="255"/>
      <c r="J440" s="256">
        <f t="shared" si="0"/>
        <v>0</v>
      </c>
      <c r="K440" s="252" t="s">
        <v>221</v>
      </c>
      <c r="L440" s="257"/>
      <c r="M440" s="258" t="s">
        <v>1</v>
      </c>
      <c r="N440" s="259" t="s">
        <v>42</v>
      </c>
      <c r="O440" s="72"/>
      <c r="P440" s="202">
        <f t="shared" si="1"/>
        <v>0</v>
      </c>
      <c r="Q440" s="202">
        <v>0.0101</v>
      </c>
      <c r="R440" s="202">
        <f t="shared" si="2"/>
        <v>0.030602999999999998</v>
      </c>
      <c r="S440" s="202">
        <v>0</v>
      </c>
      <c r="T440" s="203">
        <f t="shared" si="3"/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204" t="s">
        <v>261</v>
      </c>
      <c r="AT440" s="204" t="s">
        <v>527</v>
      </c>
      <c r="AU440" s="204" t="s">
        <v>86</v>
      </c>
      <c r="AY440" s="18" t="s">
        <v>215</v>
      </c>
      <c r="BE440" s="205">
        <f t="shared" si="4"/>
        <v>0</v>
      </c>
      <c r="BF440" s="205">
        <f t="shared" si="5"/>
        <v>0</v>
      </c>
      <c r="BG440" s="205">
        <f t="shared" si="6"/>
        <v>0</v>
      </c>
      <c r="BH440" s="205">
        <f t="shared" si="7"/>
        <v>0</v>
      </c>
      <c r="BI440" s="205">
        <f t="shared" si="8"/>
        <v>0</v>
      </c>
      <c r="BJ440" s="18" t="s">
        <v>84</v>
      </c>
      <c r="BK440" s="205">
        <f t="shared" si="9"/>
        <v>0</v>
      </c>
      <c r="BL440" s="18" t="s">
        <v>222</v>
      </c>
      <c r="BM440" s="204" t="s">
        <v>2076</v>
      </c>
    </row>
    <row r="441" spans="1:65" s="2" customFormat="1" ht="24.2" customHeight="1">
      <c r="A441" s="35"/>
      <c r="B441" s="36"/>
      <c r="C441" s="250" t="s">
        <v>128</v>
      </c>
      <c r="D441" s="250" t="s">
        <v>527</v>
      </c>
      <c r="E441" s="251" t="s">
        <v>2056</v>
      </c>
      <c r="F441" s="252" t="s">
        <v>2057</v>
      </c>
      <c r="G441" s="253" t="s">
        <v>588</v>
      </c>
      <c r="H441" s="254">
        <v>12.24</v>
      </c>
      <c r="I441" s="255"/>
      <c r="J441" s="256">
        <f t="shared" si="0"/>
        <v>0</v>
      </c>
      <c r="K441" s="252" t="s">
        <v>221</v>
      </c>
      <c r="L441" s="257"/>
      <c r="M441" s="258" t="s">
        <v>1</v>
      </c>
      <c r="N441" s="259" t="s">
        <v>42</v>
      </c>
      <c r="O441" s="72"/>
      <c r="P441" s="202">
        <f t="shared" si="1"/>
        <v>0</v>
      </c>
      <c r="Q441" s="202">
        <v>0.0004</v>
      </c>
      <c r="R441" s="202">
        <f t="shared" si="2"/>
        <v>0.004896</v>
      </c>
      <c r="S441" s="202">
        <v>0</v>
      </c>
      <c r="T441" s="203">
        <f t="shared" si="3"/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204" t="s">
        <v>261</v>
      </c>
      <c r="AT441" s="204" t="s">
        <v>527</v>
      </c>
      <c r="AU441" s="204" t="s">
        <v>86</v>
      </c>
      <c r="AY441" s="18" t="s">
        <v>215</v>
      </c>
      <c r="BE441" s="205">
        <f t="shared" si="4"/>
        <v>0</v>
      </c>
      <c r="BF441" s="205">
        <f t="shared" si="5"/>
        <v>0</v>
      </c>
      <c r="BG441" s="205">
        <f t="shared" si="6"/>
        <v>0</v>
      </c>
      <c r="BH441" s="205">
        <f t="shared" si="7"/>
        <v>0</v>
      </c>
      <c r="BI441" s="205">
        <f t="shared" si="8"/>
        <v>0</v>
      </c>
      <c r="BJ441" s="18" t="s">
        <v>84</v>
      </c>
      <c r="BK441" s="205">
        <f t="shared" si="9"/>
        <v>0</v>
      </c>
      <c r="BL441" s="18" t="s">
        <v>222</v>
      </c>
      <c r="BM441" s="204" t="s">
        <v>2077</v>
      </c>
    </row>
    <row r="442" spans="1:65" s="2" customFormat="1" ht="24.2" customHeight="1">
      <c r="A442" s="35"/>
      <c r="B442" s="36"/>
      <c r="C442" s="193" t="s">
        <v>800</v>
      </c>
      <c r="D442" s="193" t="s">
        <v>217</v>
      </c>
      <c r="E442" s="194" t="s">
        <v>2078</v>
      </c>
      <c r="F442" s="195" t="s">
        <v>2079</v>
      </c>
      <c r="G442" s="196" t="s">
        <v>588</v>
      </c>
      <c r="H442" s="197">
        <v>7</v>
      </c>
      <c r="I442" s="198"/>
      <c r="J442" s="199">
        <f t="shared" si="0"/>
        <v>0</v>
      </c>
      <c r="K442" s="195" t="s">
        <v>221</v>
      </c>
      <c r="L442" s="40"/>
      <c r="M442" s="200" t="s">
        <v>1</v>
      </c>
      <c r="N442" s="201" t="s">
        <v>42</v>
      </c>
      <c r="O442" s="72"/>
      <c r="P442" s="202">
        <f t="shared" si="1"/>
        <v>0</v>
      </c>
      <c r="Q442" s="202">
        <v>0.00167</v>
      </c>
      <c r="R442" s="202">
        <f t="shared" si="2"/>
        <v>0.01169</v>
      </c>
      <c r="S442" s="202">
        <v>0</v>
      </c>
      <c r="T442" s="203">
        <f t="shared" si="3"/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204" t="s">
        <v>222</v>
      </c>
      <c r="AT442" s="204" t="s">
        <v>217</v>
      </c>
      <c r="AU442" s="204" t="s">
        <v>86</v>
      </c>
      <c r="AY442" s="18" t="s">
        <v>215</v>
      </c>
      <c r="BE442" s="205">
        <f t="shared" si="4"/>
        <v>0</v>
      </c>
      <c r="BF442" s="205">
        <f t="shared" si="5"/>
        <v>0</v>
      </c>
      <c r="BG442" s="205">
        <f t="shared" si="6"/>
        <v>0</v>
      </c>
      <c r="BH442" s="205">
        <f t="shared" si="7"/>
        <v>0</v>
      </c>
      <c r="BI442" s="205">
        <f t="shared" si="8"/>
        <v>0</v>
      </c>
      <c r="BJ442" s="18" t="s">
        <v>84</v>
      </c>
      <c r="BK442" s="205">
        <f t="shared" si="9"/>
        <v>0</v>
      </c>
      <c r="BL442" s="18" t="s">
        <v>222</v>
      </c>
      <c r="BM442" s="204" t="s">
        <v>2080</v>
      </c>
    </row>
    <row r="443" spans="1:65" s="2" customFormat="1" ht="24.2" customHeight="1">
      <c r="A443" s="35"/>
      <c r="B443" s="36"/>
      <c r="C443" s="250" t="s">
        <v>816</v>
      </c>
      <c r="D443" s="250" t="s">
        <v>527</v>
      </c>
      <c r="E443" s="251" t="s">
        <v>2081</v>
      </c>
      <c r="F443" s="252" t="s">
        <v>2082</v>
      </c>
      <c r="G443" s="253" t="s">
        <v>588</v>
      </c>
      <c r="H443" s="254">
        <v>4.04</v>
      </c>
      <c r="I443" s="255"/>
      <c r="J443" s="256">
        <f t="shared" si="0"/>
        <v>0</v>
      </c>
      <c r="K443" s="252" t="s">
        <v>221</v>
      </c>
      <c r="L443" s="257"/>
      <c r="M443" s="258" t="s">
        <v>1</v>
      </c>
      <c r="N443" s="259" t="s">
        <v>42</v>
      </c>
      <c r="O443" s="72"/>
      <c r="P443" s="202">
        <f t="shared" si="1"/>
        <v>0</v>
      </c>
      <c r="Q443" s="202">
        <v>0.0086</v>
      </c>
      <c r="R443" s="202">
        <f t="shared" si="2"/>
        <v>0.034744</v>
      </c>
      <c r="S443" s="202">
        <v>0</v>
      </c>
      <c r="T443" s="203">
        <f t="shared" si="3"/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204" t="s">
        <v>261</v>
      </c>
      <c r="AT443" s="204" t="s">
        <v>527</v>
      </c>
      <c r="AU443" s="204" t="s">
        <v>86</v>
      </c>
      <c r="AY443" s="18" t="s">
        <v>215</v>
      </c>
      <c r="BE443" s="205">
        <f t="shared" si="4"/>
        <v>0</v>
      </c>
      <c r="BF443" s="205">
        <f t="shared" si="5"/>
        <v>0</v>
      </c>
      <c r="BG443" s="205">
        <f t="shared" si="6"/>
        <v>0</v>
      </c>
      <c r="BH443" s="205">
        <f t="shared" si="7"/>
        <v>0</v>
      </c>
      <c r="BI443" s="205">
        <f t="shared" si="8"/>
        <v>0</v>
      </c>
      <c r="BJ443" s="18" t="s">
        <v>84</v>
      </c>
      <c r="BK443" s="205">
        <f t="shared" si="9"/>
        <v>0</v>
      </c>
      <c r="BL443" s="18" t="s">
        <v>222</v>
      </c>
      <c r="BM443" s="204" t="s">
        <v>2083</v>
      </c>
    </row>
    <row r="444" spans="1:65" s="2" customFormat="1" ht="24.2" customHeight="1">
      <c r="A444" s="35"/>
      <c r="B444" s="36"/>
      <c r="C444" s="250" t="s">
        <v>823</v>
      </c>
      <c r="D444" s="250" t="s">
        <v>527</v>
      </c>
      <c r="E444" s="251" t="s">
        <v>2084</v>
      </c>
      <c r="F444" s="252" t="s">
        <v>2085</v>
      </c>
      <c r="G444" s="253" t="s">
        <v>588</v>
      </c>
      <c r="H444" s="254">
        <v>1.01</v>
      </c>
      <c r="I444" s="255"/>
      <c r="J444" s="256">
        <f t="shared" si="0"/>
        <v>0</v>
      </c>
      <c r="K444" s="252" t="s">
        <v>221</v>
      </c>
      <c r="L444" s="257"/>
      <c r="M444" s="258" t="s">
        <v>1</v>
      </c>
      <c r="N444" s="259" t="s">
        <v>42</v>
      </c>
      <c r="O444" s="72"/>
      <c r="P444" s="202">
        <f t="shared" si="1"/>
        <v>0</v>
      </c>
      <c r="Q444" s="202">
        <v>0.0088</v>
      </c>
      <c r="R444" s="202">
        <f t="shared" si="2"/>
        <v>0.008888</v>
      </c>
      <c r="S444" s="202">
        <v>0</v>
      </c>
      <c r="T444" s="203">
        <f t="shared" si="3"/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204" t="s">
        <v>261</v>
      </c>
      <c r="AT444" s="204" t="s">
        <v>527</v>
      </c>
      <c r="AU444" s="204" t="s">
        <v>86</v>
      </c>
      <c r="AY444" s="18" t="s">
        <v>215</v>
      </c>
      <c r="BE444" s="205">
        <f t="shared" si="4"/>
        <v>0</v>
      </c>
      <c r="BF444" s="205">
        <f t="shared" si="5"/>
        <v>0</v>
      </c>
      <c r="BG444" s="205">
        <f t="shared" si="6"/>
        <v>0</v>
      </c>
      <c r="BH444" s="205">
        <f t="shared" si="7"/>
        <v>0</v>
      </c>
      <c r="BI444" s="205">
        <f t="shared" si="8"/>
        <v>0</v>
      </c>
      <c r="BJ444" s="18" t="s">
        <v>84</v>
      </c>
      <c r="BK444" s="205">
        <f t="shared" si="9"/>
        <v>0</v>
      </c>
      <c r="BL444" s="18" t="s">
        <v>222</v>
      </c>
      <c r="BM444" s="204" t="s">
        <v>2086</v>
      </c>
    </row>
    <row r="445" spans="1:65" s="2" customFormat="1" ht="24.2" customHeight="1">
      <c r="A445" s="35"/>
      <c r="B445" s="36"/>
      <c r="C445" s="250" t="s">
        <v>835</v>
      </c>
      <c r="D445" s="250" t="s">
        <v>527</v>
      </c>
      <c r="E445" s="251" t="s">
        <v>2056</v>
      </c>
      <c r="F445" s="252" t="s">
        <v>2057</v>
      </c>
      <c r="G445" s="253" t="s">
        <v>588</v>
      </c>
      <c r="H445" s="254">
        <v>1.02</v>
      </c>
      <c r="I445" s="255"/>
      <c r="J445" s="256">
        <f t="shared" si="0"/>
        <v>0</v>
      </c>
      <c r="K445" s="252" t="s">
        <v>221</v>
      </c>
      <c r="L445" s="257"/>
      <c r="M445" s="258" t="s">
        <v>1</v>
      </c>
      <c r="N445" s="259" t="s">
        <v>42</v>
      </c>
      <c r="O445" s="72"/>
      <c r="P445" s="202">
        <f t="shared" si="1"/>
        <v>0</v>
      </c>
      <c r="Q445" s="202">
        <v>0.0004</v>
      </c>
      <c r="R445" s="202">
        <f t="shared" si="2"/>
        <v>0.00040800000000000005</v>
      </c>
      <c r="S445" s="202">
        <v>0</v>
      </c>
      <c r="T445" s="203">
        <f t="shared" si="3"/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204" t="s">
        <v>261</v>
      </c>
      <c r="AT445" s="204" t="s">
        <v>527</v>
      </c>
      <c r="AU445" s="204" t="s">
        <v>86</v>
      </c>
      <c r="AY445" s="18" t="s">
        <v>215</v>
      </c>
      <c r="BE445" s="205">
        <f t="shared" si="4"/>
        <v>0</v>
      </c>
      <c r="BF445" s="205">
        <f t="shared" si="5"/>
        <v>0</v>
      </c>
      <c r="BG445" s="205">
        <f t="shared" si="6"/>
        <v>0</v>
      </c>
      <c r="BH445" s="205">
        <f t="shared" si="7"/>
        <v>0</v>
      </c>
      <c r="BI445" s="205">
        <f t="shared" si="8"/>
        <v>0</v>
      </c>
      <c r="BJ445" s="18" t="s">
        <v>84</v>
      </c>
      <c r="BK445" s="205">
        <f t="shared" si="9"/>
        <v>0</v>
      </c>
      <c r="BL445" s="18" t="s">
        <v>222</v>
      </c>
      <c r="BM445" s="204" t="s">
        <v>2087</v>
      </c>
    </row>
    <row r="446" spans="1:65" s="2" customFormat="1" ht="21.75" customHeight="1">
      <c r="A446" s="35"/>
      <c r="B446" s="36"/>
      <c r="C446" s="250" t="s">
        <v>843</v>
      </c>
      <c r="D446" s="250" t="s">
        <v>527</v>
      </c>
      <c r="E446" s="251" t="s">
        <v>2088</v>
      </c>
      <c r="F446" s="252" t="s">
        <v>2089</v>
      </c>
      <c r="G446" s="253" t="s">
        <v>588</v>
      </c>
      <c r="H446" s="254">
        <v>1.01</v>
      </c>
      <c r="I446" s="255"/>
      <c r="J446" s="256">
        <f t="shared" si="0"/>
        <v>0</v>
      </c>
      <c r="K446" s="252" t="s">
        <v>221</v>
      </c>
      <c r="L446" s="257"/>
      <c r="M446" s="258" t="s">
        <v>1</v>
      </c>
      <c r="N446" s="259" t="s">
        <v>42</v>
      </c>
      <c r="O446" s="72"/>
      <c r="P446" s="202">
        <f t="shared" si="1"/>
        <v>0</v>
      </c>
      <c r="Q446" s="202">
        <v>0.0125</v>
      </c>
      <c r="R446" s="202">
        <f t="shared" si="2"/>
        <v>0.012625</v>
      </c>
      <c r="S446" s="202">
        <v>0</v>
      </c>
      <c r="T446" s="203">
        <f t="shared" si="3"/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204" t="s">
        <v>261</v>
      </c>
      <c r="AT446" s="204" t="s">
        <v>527</v>
      </c>
      <c r="AU446" s="204" t="s">
        <v>86</v>
      </c>
      <c r="AY446" s="18" t="s">
        <v>215</v>
      </c>
      <c r="BE446" s="205">
        <f t="shared" si="4"/>
        <v>0</v>
      </c>
      <c r="BF446" s="205">
        <f t="shared" si="5"/>
        <v>0</v>
      </c>
      <c r="BG446" s="205">
        <f t="shared" si="6"/>
        <v>0</v>
      </c>
      <c r="BH446" s="205">
        <f t="shared" si="7"/>
        <v>0</v>
      </c>
      <c r="BI446" s="205">
        <f t="shared" si="8"/>
        <v>0</v>
      </c>
      <c r="BJ446" s="18" t="s">
        <v>84</v>
      </c>
      <c r="BK446" s="205">
        <f t="shared" si="9"/>
        <v>0</v>
      </c>
      <c r="BL446" s="18" t="s">
        <v>222</v>
      </c>
      <c r="BM446" s="204" t="s">
        <v>2090</v>
      </c>
    </row>
    <row r="447" spans="1:65" s="2" customFormat="1" ht="21.75" customHeight="1">
      <c r="A447" s="35"/>
      <c r="B447" s="36"/>
      <c r="C447" s="250" t="s">
        <v>847</v>
      </c>
      <c r="D447" s="250" t="s">
        <v>527</v>
      </c>
      <c r="E447" s="251" t="s">
        <v>2091</v>
      </c>
      <c r="F447" s="252" t="s">
        <v>2092</v>
      </c>
      <c r="G447" s="253" t="s">
        <v>588</v>
      </c>
      <c r="H447" s="254">
        <v>1.01</v>
      </c>
      <c r="I447" s="255"/>
      <c r="J447" s="256">
        <f t="shared" si="0"/>
        <v>0</v>
      </c>
      <c r="K447" s="252" t="s">
        <v>221</v>
      </c>
      <c r="L447" s="257"/>
      <c r="M447" s="258" t="s">
        <v>1</v>
      </c>
      <c r="N447" s="259" t="s">
        <v>42</v>
      </c>
      <c r="O447" s="72"/>
      <c r="P447" s="202">
        <f t="shared" si="1"/>
        <v>0</v>
      </c>
      <c r="Q447" s="202">
        <v>0.0049</v>
      </c>
      <c r="R447" s="202">
        <f t="shared" si="2"/>
        <v>0.004949</v>
      </c>
      <c r="S447" s="202">
        <v>0</v>
      </c>
      <c r="T447" s="203">
        <f t="shared" si="3"/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204" t="s">
        <v>261</v>
      </c>
      <c r="AT447" s="204" t="s">
        <v>527</v>
      </c>
      <c r="AU447" s="204" t="s">
        <v>86</v>
      </c>
      <c r="AY447" s="18" t="s">
        <v>215</v>
      </c>
      <c r="BE447" s="205">
        <f t="shared" si="4"/>
        <v>0</v>
      </c>
      <c r="BF447" s="205">
        <f t="shared" si="5"/>
        <v>0</v>
      </c>
      <c r="BG447" s="205">
        <f t="shared" si="6"/>
        <v>0</v>
      </c>
      <c r="BH447" s="205">
        <f t="shared" si="7"/>
        <v>0</v>
      </c>
      <c r="BI447" s="205">
        <f t="shared" si="8"/>
        <v>0</v>
      </c>
      <c r="BJ447" s="18" t="s">
        <v>84</v>
      </c>
      <c r="BK447" s="205">
        <f t="shared" si="9"/>
        <v>0</v>
      </c>
      <c r="BL447" s="18" t="s">
        <v>222</v>
      </c>
      <c r="BM447" s="204" t="s">
        <v>2093</v>
      </c>
    </row>
    <row r="448" spans="1:65" s="2" customFormat="1" ht="33" customHeight="1">
      <c r="A448" s="35"/>
      <c r="B448" s="36"/>
      <c r="C448" s="193" t="s">
        <v>851</v>
      </c>
      <c r="D448" s="193" t="s">
        <v>217</v>
      </c>
      <c r="E448" s="194" t="s">
        <v>2094</v>
      </c>
      <c r="F448" s="195" t="s">
        <v>2095</v>
      </c>
      <c r="G448" s="196" t="s">
        <v>588</v>
      </c>
      <c r="H448" s="197">
        <v>1</v>
      </c>
      <c r="I448" s="198"/>
      <c r="J448" s="199">
        <f t="shared" si="0"/>
        <v>0</v>
      </c>
      <c r="K448" s="195" t="s">
        <v>221</v>
      </c>
      <c r="L448" s="40"/>
      <c r="M448" s="200" t="s">
        <v>1</v>
      </c>
      <c r="N448" s="201" t="s">
        <v>42</v>
      </c>
      <c r="O448" s="72"/>
      <c r="P448" s="202">
        <f t="shared" si="1"/>
        <v>0</v>
      </c>
      <c r="Q448" s="202">
        <v>0.00171</v>
      </c>
      <c r="R448" s="202">
        <f t="shared" si="2"/>
        <v>0.00171</v>
      </c>
      <c r="S448" s="202">
        <v>0</v>
      </c>
      <c r="T448" s="203">
        <f t="shared" si="3"/>
        <v>0</v>
      </c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R448" s="204" t="s">
        <v>222</v>
      </c>
      <c r="AT448" s="204" t="s">
        <v>217</v>
      </c>
      <c r="AU448" s="204" t="s">
        <v>86</v>
      </c>
      <c r="AY448" s="18" t="s">
        <v>215</v>
      </c>
      <c r="BE448" s="205">
        <f t="shared" si="4"/>
        <v>0</v>
      </c>
      <c r="BF448" s="205">
        <f t="shared" si="5"/>
        <v>0</v>
      </c>
      <c r="BG448" s="205">
        <f t="shared" si="6"/>
        <v>0</v>
      </c>
      <c r="BH448" s="205">
        <f t="shared" si="7"/>
        <v>0</v>
      </c>
      <c r="BI448" s="205">
        <f t="shared" si="8"/>
        <v>0</v>
      </c>
      <c r="BJ448" s="18" t="s">
        <v>84</v>
      </c>
      <c r="BK448" s="205">
        <f t="shared" si="9"/>
        <v>0</v>
      </c>
      <c r="BL448" s="18" t="s">
        <v>222</v>
      </c>
      <c r="BM448" s="204" t="s">
        <v>2096</v>
      </c>
    </row>
    <row r="449" spans="1:65" s="2" customFormat="1" ht="24.2" customHeight="1">
      <c r="A449" s="35"/>
      <c r="B449" s="36"/>
      <c r="C449" s="250" t="s">
        <v>855</v>
      </c>
      <c r="D449" s="250" t="s">
        <v>527</v>
      </c>
      <c r="E449" s="251" t="s">
        <v>2097</v>
      </c>
      <c r="F449" s="252" t="s">
        <v>2098</v>
      </c>
      <c r="G449" s="253" t="s">
        <v>588</v>
      </c>
      <c r="H449" s="254">
        <v>1.01</v>
      </c>
      <c r="I449" s="255"/>
      <c r="J449" s="256">
        <f t="shared" si="0"/>
        <v>0</v>
      </c>
      <c r="K449" s="252" t="s">
        <v>221</v>
      </c>
      <c r="L449" s="257"/>
      <c r="M449" s="258" t="s">
        <v>1</v>
      </c>
      <c r="N449" s="259" t="s">
        <v>42</v>
      </c>
      <c r="O449" s="72"/>
      <c r="P449" s="202">
        <f t="shared" si="1"/>
        <v>0</v>
      </c>
      <c r="Q449" s="202">
        <v>0.019</v>
      </c>
      <c r="R449" s="202">
        <f t="shared" si="2"/>
        <v>0.01919</v>
      </c>
      <c r="S449" s="202">
        <v>0</v>
      </c>
      <c r="T449" s="203">
        <f t="shared" si="3"/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204" t="s">
        <v>261</v>
      </c>
      <c r="AT449" s="204" t="s">
        <v>527</v>
      </c>
      <c r="AU449" s="204" t="s">
        <v>86</v>
      </c>
      <c r="AY449" s="18" t="s">
        <v>215</v>
      </c>
      <c r="BE449" s="205">
        <f t="shared" si="4"/>
        <v>0</v>
      </c>
      <c r="BF449" s="205">
        <f t="shared" si="5"/>
        <v>0</v>
      </c>
      <c r="BG449" s="205">
        <f t="shared" si="6"/>
        <v>0</v>
      </c>
      <c r="BH449" s="205">
        <f t="shared" si="7"/>
        <v>0</v>
      </c>
      <c r="BI449" s="205">
        <f t="shared" si="8"/>
        <v>0</v>
      </c>
      <c r="BJ449" s="18" t="s">
        <v>84</v>
      </c>
      <c r="BK449" s="205">
        <f t="shared" si="9"/>
        <v>0</v>
      </c>
      <c r="BL449" s="18" t="s">
        <v>222</v>
      </c>
      <c r="BM449" s="204" t="s">
        <v>2099</v>
      </c>
    </row>
    <row r="450" spans="1:65" s="2" customFormat="1" ht="24.2" customHeight="1">
      <c r="A450" s="35"/>
      <c r="B450" s="36"/>
      <c r="C450" s="193" t="s">
        <v>866</v>
      </c>
      <c r="D450" s="193" t="s">
        <v>217</v>
      </c>
      <c r="E450" s="194" t="s">
        <v>2078</v>
      </c>
      <c r="F450" s="195" t="s">
        <v>2079</v>
      </c>
      <c r="G450" s="196" t="s">
        <v>588</v>
      </c>
      <c r="H450" s="197">
        <v>1</v>
      </c>
      <c r="I450" s="198"/>
      <c r="J450" s="199">
        <f t="shared" si="0"/>
        <v>0</v>
      </c>
      <c r="K450" s="195" t="s">
        <v>221</v>
      </c>
      <c r="L450" s="40"/>
      <c r="M450" s="200" t="s">
        <v>1</v>
      </c>
      <c r="N450" s="201" t="s">
        <v>42</v>
      </c>
      <c r="O450" s="72"/>
      <c r="P450" s="202">
        <f t="shared" si="1"/>
        <v>0</v>
      </c>
      <c r="Q450" s="202">
        <v>0.00167</v>
      </c>
      <c r="R450" s="202">
        <f t="shared" si="2"/>
        <v>0.00167</v>
      </c>
      <c r="S450" s="202">
        <v>0</v>
      </c>
      <c r="T450" s="203">
        <f t="shared" si="3"/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204" t="s">
        <v>222</v>
      </c>
      <c r="AT450" s="204" t="s">
        <v>217</v>
      </c>
      <c r="AU450" s="204" t="s">
        <v>86</v>
      </c>
      <c r="AY450" s="18" t="s">
        <v>215</v>
      </c>
      <c r="BE450" s="205">
        <f t="shared" si="4"/>
        <v>0</v>
      </c>
      <c r="BF450" s="205">
        <f t="shared" si="5"/>
        <v>0</v>
      </c>
      <c r="BG450" s="205">
        <f t="shared" si="6"/>
        <v>0</v>
      </c>
      <c r="BH450" s="205">
        <f t="shared" si="7"/>
        <v>0</v>
      </c>
      <c r="BI450" s="205">
        <f t="shared" si="8"/>
        <v>0</v>
      </c>
      <c r="BJ450" s="18" t="s">
        <v>84</v>
      </c>
      <c r="BK450" s="205">
        <f t="shared" si="9"/>
        <v>0</v>
      </c>
      <c r="BL450" s="18" t="s">
        <v>222</v>
      </c>
      <c r="BM450" s="204" t="s">
        <v>2100</v>
      </c>
    </row>
    <row r="451" spans="1:65" s="2" customFormat="1" ht="16.5" customHeight="1">
      <c r="A451" s="35"/>
      <c r="B451" s="36"/>
      <c r="C451" s="250" t="s">
        <v>873</v>
      </c>
      <c r="D451" s="250" t="s">
        <v>527</v>
      </c>
      <c r="E451" s="251" t="s">
        <v>2101</v>
      </c>
      <c r="F451" s="252" t="s">
        <v>2102</v>
      </c>
      <c r="G451" s="253" t="s">
        <v>588</v>
      </c>
      <c r="H451" s="254">
        <v>1</v>
      </c>
      <c r="I451" s="255"/>
      <c r="J451" s="256">
        <f t="shared" si="0"/>
        <v>0</v>
      </c>
      <c r="K451" s="252" t="s">
        <v>221</v>
      </c>
      <c r="L451" s="257"/>
      <c r="M451" s="258" t="s">
        <v>1</v>
      </c>
      <c r="N451" s="259" t="s">
        <v>42</v>
      </c>
      <c r="O451" s="72"/>
      <c r="P451" s="202">
        <f t="shared" si="1"/>
        <v>0</v>
      </c>
      <c r="Q451" s="202">
        <v>0.014</v>
      </c>
      <c r="R451" s="202">
        <f t="shared" si="2"/>
        <v>0.014</v>
      </c>
      <c r="S451" s="202">
        <v>0</v>
      </c>
      <c r="T451" s="203">
        <f t="shared" si="3"/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204" t="s">
        <v>261</v>
      </c>
      <c r="AT451" s="204" t="s">
        <v>527</v>
      </c>
      <c r="AU451" s="204" t="s">
        <v>86</v>
      </c>
      <c r="AY451" s="18" t="s">
        <v>215</v>
      </c>
      <c r="BE451" s="205">
        <f t="shared" si="4"/>
        <v>0</v>
      </c>
      <c r="BF451" s="205">
        <f t="shared" si="5"/>
        <v>0</v>
      </c>
      <c r="BG451" s="205">
        <f t="shared" si="6"/>
        <v>0</v>
      </c>
      <c r="BH451" s="205">
        <f t="shared" si="7"/>
        <v>0</v>
      </c>
      <c r="BI451" s="205">
        <f t="shared" si="8"/>
        <v>0</v>
      </c>
      <c r="BJ451" s="18" t="s">
        <v>84</v>
      </c>
      <c r="BK451" s="205">
        <f t="shared" si="9"/>
        <v>0</v>
      </c>
      <c r="BL451" s="18" t="s">
        <v>222</v>
      </c>
      <c r="BM451" s="204" t="s">
        <v>2103</v>
      </c>
    </row>
    <row r="452" spans="1:65" s="2" customFormat="1" ht="24.2" customHeight="1">
      <c r="A452" s="35"/>
      <c r="B452" s="36"/>
      <c r="C452" s="193" t="s">
        <v>891</v>
      </c>
      <c r="D452" s="193" t="s">
        <v>217</v>
      </c>
      <c r="E452" s="194" t="s">
        <v>2104</v>
      </c>
      <c r="F452" s="195" t="s">
        <v>2105</v>
      </c>
      <c r="G452" s="196" t="s">
        <v>220</v>
      </c>
      <c r="H452" s="197">
        <v>340</v>
      </c>
      <c r="I452" s="198"/>
      <c r="J452" s="199">
        <f t="shared" si="0"/>
        <v>0</v>
      </c>
      <c r="K452" s="195" t="s">
        <v>221</v>
      </c>
      <c r="L452" s="40"/>
      <c r="M452" s="200" t="s">
        <v>1</v>
      </c>
      <c r="N452" s="201" t="s">
        <v>42</v>
      </c>
      <c r="O452" s="72"/>
      <c r="P452" s="202">
        <f t="shared" si="1"/>
        <v>0</v>
      </c>
      <c r="Q452" s="202">
        <v>0.00019</v>
      </c>
      <c r="R452" s="202">
        <f t="shared" si="2"/>
        <v>0.0646</v>
      </c>
      <c r="S452" s="202">
        <v>0</v>
      </c>
      <c r="T452" s="203">
        <f t="shared" si="3"/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204" t="s">
        <v>222</v>
      </c>
      <c r="AT452" s="204" t="s">
        <v>217</v>
      </c>
      <c r="AU452" s="204" t="s">
        <v>86</v>
      </c>
      <c r="AY452" s="18" t="s">
        <v>215</v>
      </c>
      <c r="BE452" s="205">
        <f t="shared" si="4"/>
        <v>0</v>
      </c>
      <c r="BF452" s="205">
        <f t="shared" si="5"/>
        <v>0</v>
      </c>
      <c r="BG452" s="205">
        <f t="shared" si="6"/>
        <v>0</v>
      </c>
      <c r="BH452" s="205">
        <f t="shared" si="7"/>
        <v>0</v>
      </c>
      <c r="BI452" s="205">
        <f t="shared" si="8"/>
        <v>0</v>
      </c>
      <c r="BJ452" s="18" t="s">
        <v>84</v>
      </c>
      <c r="BK452" s="205">
        <f t="shared" si="9"/>
        <v>0</v>
      </c>
      <c r="BL452" s="18" t="s">
        <v>222</v>
      </c>
      <c r="BM452" s="204" t="s">
        <v>2106</v>
      </c>
    </row>
    <row r="453" spans="2:51" s="14" customFormat="1" ht="11.25">
      <c r="B453" s="217"/>
      <c r="C453" s="218"/>
      <c r="D453" s="208" t="s">
        <v>224</v>
      </c>
      <c r="E453" s="219" t="s">
        <v>1</v>
      </c>
      <c r="F453" s="220" t="s">
        <v>2107</v>
      </c>
      <c r="G453" s="218"/>
      <c r="H453" s="221">
        <v>340</v>
      </c>
      <c r="I453" s="222"/>
      <c r="J453" s="218"/>
      <c r="K453" s="218"/>
      <c r="L453" s="223"/>
      <c r="M453" s="224"/>
      <c r="N453" s="225"/>
      <c r="O453" s="225"/>
      <c r="P453" s="225"/>
      <c r="Q453" s="225"/>
      <c r="R453" s="225"/>
      <c r="S453" s="225"/>
      <c r="T453" s="226"/>
      <c r="AT453" s="227" t="s">
        <v>224</v>
      </c>
      <c r="AU453" s="227" t="s">
        <v>86</v>
      </c>
      <c r="AV453" s="14" t="s">
        <v>86</v>
      </c>
      <c r="AW453" s="14" t="s">
        <v>32</v>
      </c>
      <c r="AX453" s="14" t="s">
        <v>84</v>
      </c>
      <c r="AY453" s="227" t="s">
        <v>215</v>
      </c>
    </row>
    <row r="454" spans="1:65" s="2" customFormat="1" ht="21.75" customHeight="1">
      <c r="A454" s="35"/>
      <c r="B454" s="36"/>
      <c r="C454" s="193" t="s">
        <v>902</v>
      </c>
      <c r="D454" s="193" t="s">
        <v>217</v>
      </c>
      <c r="E454" s="194" t="s">
        <v>2108</v>
      </c>
      <c r="F454" s="195" t="s">
        <v>2109</v>
      </c>
      <c r="G454" s="196" t="s">
        <v>220</v>
      </c>
      <c r="H454" s="197">
        <v>166</v>
      </c>
      <c r="I454" s="198"/>
      <c r="J454" s="199">
        <f>ROUND(I454*H454,2)</f>
        <v>0</v>
      </c>
      <c r="K454" s="195" t="s">
        <v>221</v>
      </c>
      <c r="L454" s="40"/>
      <c r="M454" s="200" t="s">
        <v>1</v>
      </c>
      <c r="N454" s="201" t="s">
        <v>42</v>
      </c>
      <c r="O454" s="72"/>
      <c r="P454" s="202">
        <f>O454*H454</f>
        <v>0</v>
      </c>
      <c r="Q454" s="202">
        <v>9E-05</v>
      </c>
      <c r="R454" s="202">
        <f>Q454*H454</f>
        <v>0.01494</v>
      </c>
      <c r="S454" s="202">
        <v>0</v>
      </c>
      <c r="T454" s="203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204" t="s">
        <v>222</v>
      </c>
      <c r="AT454" s="204" t="s">
        <v>217</v>
      </c>
      <c r="AU454" s="204" t="s">
        <v>86</v>
      </c>
      <c r="AY454" s="18" t="s">
        <v>215</v>
      </c>
      <c r="BE454" s="205">
        <f>IF(N454="základní",J454,0)</f>
        <v>0</v>
      </c>
      <c r="BF454" s="205">
        <f>IF(N454="snížená",J454,0)</f>
        <v>0</v>
      </c>
      <c r="BG454" s="205">
        <f>IF(N454="zákl. přenesená",J454,0)</f>
        <v>0</v>
      </c>
      <c r="BH454" s="205">
        <f>IF(N454="sníž. přenesená",J454,0)</f>
        <v>0</v>
      </c>
      <c r="BI454" s="205">
        <f>IF(N454="nulová",J454,0)</f>
        <v>0</v>
      </c>
      <c r="BJ454" s="18" t="s">
        <v>84</v>
      </c>
      <c r="BK454" s="205">
        <f>ROUND(I454*H454,2)</f>
        <v>0</v>
      </c>
      <c r="BL454" s="18" t="s">
        <v>222</v>
      </c>
      <c r="BM454" s="204" t="s">
        <v>2110</v>
      </c>
    </row>
    <row r="455" spans="1:65" s="2" customFormat="1" ht="24.2" customHeight="1">
      <c r="A455" s="35"/>
      <c r="B455" s="36"/>
      <c r="C455" s="193" t="s">
        <v>910</v>
      </c>
      <c r="D455" s="193" t="s">
        <v>217</v>
      </c>
      <c r="E455" s="194" t="s">
        <v>746</v>
      </c>
      <c r="F455" s="195" t="s">
        <v>747</v>
      </c>
      <c r="G455" s="196" t="s">
        <v>588</v>
      </c>
      <c r="H455" s="197">
        <v>1</v>
      </c>
      <c r="I455" s="198"/>
      <c r="J455" s="199">
        <f>ROUND(I455*H455,2)</f>
        <v>0</v>
      </c>
      <c r="K455" s="195" t="s">
        <v>231</v>
      </c>
      <c r="L455" s="40"/>
      <c r="M455" s="200" t="s">
        <v>1</v>
      </c>
      <c r="N455" s="201" t="s">
        <v>42</v>
      </c>
      <c r="O455" s="72"/>
      <c r="P455" s="202">
        <f>O455*H455</f>
        <v>0</v>
      </c>
      <c r="Q455" s="202">
        <v>0.02854</v>
      </c>
      <c r="R455" s="202">
        <f>Q455*H455</f>
        <v>0.02854</v>
      </c>
      <c r="S455" s="202">
        <v>0</v>
      </c>
      <c r="T455" s="203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204" t="s">
        <v>222</v>
      </c>
      <c r="AT455" s="204" t="s">
        <v>217</v>
      </c>
      <c r="AU455" s="204" t="s">
        <v>86</v>
      </c>
      <c r="AY455" s="18" t="s">
        <v>215</v>
      </c>
      <c r="BE455" s="205">
        <f>IF(N455="základní",J455,0)</f>
        <v>0</v>
      </c>
      <c r="BF455" s="205">
        <f>IF(N455="snížená",J455,0)</f>
        <v>0</v>
      </c>
      <c r="BG455" s="205">
        <f>IF(N455="zákl. přenesená",J455,0)</f>
        <v>0</v>
      </c>
      <c r="BH455" s="205">
        <f>IF(N455="sníž. přenesená",J455,0)</f>
        <v>0</v>
      </c>
      <c r="BI455" s="205">
        <f>IF(N455="nulová",J455,0)</f>
        <v>0</v>
      </c>
      <c r="BJ455" s="18" t="s">
        <v>84</v>
      </c>
      <c r="BK455" s="205">
        <f>ROUND(I455*H455,2)</f>
        <v>0</v>
      </c>
      <c r="BL455" s="18" t="s">
        <v>222</v>
      </c>
      <c r="BM455" s="204" t="s">
        <v>748</v>
      </c>
    </row>
    <row r="456" spans="1:65" s="2" customFormat="1" ht="16.5" customHeight="1">
      <c r="A456" s="35"/>
      <c r="B456" s="36"/>
      <c r="C456" s="250" t="s">
        <v>917</v>
      </c>
      <c r="D456" s="250" t="s">
        <v>527</v>
      </c>
      <c r="E456" s="251" t="s">
        <v>2111</v>
      </c>
      <c r="F456" s="252" t="s">
        <v>2112</v>
      </c>
      <c r="G456" s="253" t="s">
        <v>588</v>
      </c>
      <c r="H456" s="254">
        <v>1.01</v>
      </c>
      <c r="I456" s="255"/>
      <c r="J456" s="256">
        <f>ROUND(I456*H456,2)</f>
        <v>0</v>
      </c>
      <c r="K456" s="252" t="s">
        <v>221</v>
      </c>
      <c r="L456" s="257"/>
      <c r="M456" s="258" t="s">
        <v>1</v>
      </c>
      <c r="N456" s="259" t="s">
        <v>42</v>
      </c>
      <c r="O456" s="72"/>
      <c r="P456" s="202">
        <f>O456*H456</f>
        <v>0</v>
      </c>
      <c r="Q456" s="202">
        <v>1.6</v>
      </c>
      <c r="R456" s="202">
        <f>Q456*H456</f>
        <v>1.616</v>
      </c>
      <c r="S456" s="202">
        <v>0</v>
      </c>
      <c r="T456" s="203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204" t="s">
        <v>261</v>
      </c>
      <c r="AT456" s="204" t="s">
        <v>527</v>
      </c>
      <c r="AU456" s="204" t="s">
        <v>86</v>
      </c>
      <c r="AY456" s="18" t="s">
        <v>215</v>
      </c>
      <c r="BE456" s="205">
        <f>IF(N456="základní",J456,0)</f>
        <v>0</v>
      </c>
      <c r="BF456" s="205">
        <f>IF(N456="snížená",J456,0)</f>
        <v>0</v>
      </c>
      <c r="BG456" s="205">
        <f>IF(N456="zákl. přenesená",J456,0)</f>
        <v>0</v>
      </c>
      <c r="BH456" s="205">
        <f>IF(N456="sníž. přenesená",J456,0)</f>
        <v>0</v>
      </c>
      <c r="BI456" s="205">
        <f>IF(N456="nulová",J456,0)</f>
        <v>0</v>
      </c>
      <c r="BJ456" s="18" t="s">
        <v>84</v>
      </c>
      <c r="BK456" s="205">
        <f>ROUND(I456*H456,2)</f>
        <v>0</v>
      </c>
      <c r="BL456" s="18" t="s">
        <v>222</v>
      </c>
      <c r="BM456" s="204" t="s">
        <v>752</v>
      </c>
    </row>
    <row r="457" spans="2:51" s="14" customFormat="1" ht="11.25">
      <c r="B457" s="217"/>
      <c r="C457" s="218"/>
      <c r="D457" s="208" t="s">
        <v>224</v>
      </c>
      <c r="E457" s="218"/>
      <c r="F457" s="220" t="s">
        <v>2113</v>
      </c>
      <c r="G457" s="218"/>
      <c r="H457" s="221">
        <v>1.01</v>
      </c>
      <c r="I457" s="222"/>
      <c r="J457" s="218"/>
      <c r="K457" s="218"/>
      <c r="L457" s="223"/>
      <c r="M457" s="224"/>
      <c r="N457" s="225"/>
      <c r="O457" s="225"/>
      <c r="P457" s="225"/>
      <c r="Q457" s="225"/>
      <c r="R457" s="225"/>
      <c r="S457" s="225"/>
      <c r="T457" s="226"/>
      <c r="AT457" s="227" t="s">
        <v>224</v>
      </c>
      <c r="AU457" s="227" t="s">
        <v>86</v>
      </c>
      <c r="AV457" s="14" t="s">
        <v>86</v>
      </c>
      <c r="AW457" s="14" t="s">
        <v>4</v>
      </c>
      <c r="AX457" s="14" t="s">
        <v>84</v>
      </c>
      <c r="AY457" s="227" t="s">
        <v>215</v>
      </c>
    </row>
    <row r="458" spans="1:65" s="2" customFormat="1" ht="24.2" customHeight="1">
      <c r="A458" s="35"/>
      <c r="B458" s="36"/>
      <c r="C458" s="193" t="s">
        <v>922</v>
      </c>
      <c r="D458" s="193" t="s">
        <v>217</v>
      </c>
      <c r="E458" s="194" t="s">
        <v>755</v>
      </c>
      <c r="F458" s="195" t="s">
        <v>756</v>
      </c>
      <c r="G458" s="196" t="s">
        <v>588</v>
      </c>
      <c r="H458" s="197">
        <v>1</v>
      </c>
      <c r="I458" s="198"/>
      <c r="J458" s="199">
        <f>ROUND(I458*H458,2)</f>
        <v>0</v>
      </c>
      <c r="K458" s="195" t="s">
        <v>231</v>
      </c>
      <c r="L458" s="40"/>
      <c r="M458" s="200" t="s">
        <v>1</v>
      </c>
      <c r="N458" s="201" t="s">
        <v>42</v>
      </c>
      <c r="O458" s="72"/>
      <c r="P458" s="202">
        <f>O458*H458</f>
        <v>0</v>
      </c>
      <c r="Q458" s="202">
        <v>0.01019</v>
      </c>
      <c r="R458" s="202">
        <f>Q458*H458</f>
        <v>0.01019</v>
      </c>
      <c r="S458" s="202">
        <v>0</v>
      </c>
      <c r="T458" s="203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204" t="s">
        <v>222</v>
      </c>
      <c r="AT458" s="204" t="s">
        <v>217</v>
      </c>
      <c r="AU458" s="204" t="s">
        <v>86</v>
      </c>
      <c r="AY458" s="18" t="s">
        <v>215</v>
      </c>
      <c r="BE458" s="205">
        <f>IF(N458="základní",J458,0)</f>
        <v>0</v>
      </c>
      <c r="BF458" s="205">
        <f>IF(N458="snížená",J458,0)</f>
        <v>0</v>
      </c>
      <c r="BG458" s="205">
        <f>IF(N458="zákl. přenesená",J458,0)</f>
        <v>0</v>
      </c>
      <c r="BH458" s="205">
        <f>IF(N458="sníž. přenesená",J458,0)</f>
        <v>0</v>
      </c>
      <c r="BI458" s="205">
        <f>IF(N458="nulová",J458,0)</f>
        <v>0</v>
      </c>
      <c r="BJ458" s="18" t="s">
        <v>84</v>
      </c>
      <c r="BK458" s="205">
        <f>ROUND(I458*H458,2)</f>
        <v>0</v>
      </c>
      <c r="BL458" s="18" t="s">
        <v>222</v>
      </c>
      <c r="BM458" s="204" t="s">
        <v>757</v>
      </c>
    </row>
    <row r="459" spans="1:65" s="2" customFormat="1" ht="16.5" customHeight="1">
      <c r="A459" s="35"/>
      <c r="B459" s="36"/>
      <c r="C459" s="250" t="s">
        <v>926</v>
      </c>
      <c r="D459" s="250" t="s">
        <v>527</v>
      </c>
      <c r="E459" s="251" t="s">
        <v>764</v>
      </c>
      <c r="F459" s="252" t="s">
        <v>765</v>
      </c>
      <c r="G459" s="253" t="s">
        <v>588</v>
      </c>
      <c r="H459" s="254">
        <v>1.01</v>
      </c>
      <c r="I459" s="255"/>
      <c r="J459" s="256">
        <f>ROUND(I459*H459,2)</f>
        <v>0</v>
      </c>
      <c r="K459" s="252" t="s">
        <v>221</v>
      </c>
      <c r="L459" s="257"/>
      <c r="M459" s="258" t="s">
        <v>1</v>
      </c>
      <c r="N459" s="259" t="s">
        <v>42</v>
      </c>
      <c r="O459" s="72"/>
      <c r="P459" s="202">
        <f>O459*H459</f>
        <v>0</v>
      </c>
      <c r="Q459" s="202">
        <v>0.5</v>
      </c>
      <c r="R459" s="202">
        <f>Q459*H459</f>
        <v>0.505</v>
      </c>
      <c r="S459" s="202">
        <v>0</v>
      </c>
      <c r="T459" s="203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204" t="s">
        <v>261</v>
      </c>
      <c r="AT459" s="204" t="s">
        <v>527</v>
      </c>
      <c r="AU459" s="204" t="s">
        <v>86</v>
      </c>
      <c r="AY459" s="18" t="s">
        <v>215</v>
      </c>
      <c r="BE459" s="205">
        <f>IF(N459="základní",J459,0)</f>
        <v>0</v>
      </c>
      <c r="BF459" s="205">
        <f>IF(N459="snížená",J459,0)</f>
        <v>0</v>
      </c>
      <c r="BG459" s="205">
        <f>IF(N459="zákl. přenesená",J459,0)</f>
        <v>0</v>
      </c>
      <c r="BH459" s="205">
        <f>IF(N459="sníž. přenesená",J459,0)</f>
        <v>0</v>
      </c>
      <c r="BI459" s="205">
        <f>IF(N459="nulová",J459,0)</f>
        <v>0</v>
      </c>
      <c r="BJ459" s="18" t="s">
        <v>84</v>
      </c>
      <c r="BK459" s="205">
        <f>ROUND(I459*H459,2)</f>
        <v>0</v>
      </c>
      <c r="BL459" s="18" t="s">
        <v>222</v>
      </c>
      <c r="BM459" s="204" t="s">
        <v>766</v>
      </c>
    </row>
    <row r="460" spans="2:51" s="14" customFormat="1" ht="11.25">
      <c r="B460" s="217"/>
      <c r="C460" s="218"/>
      <c r="D460" s="208" t="s">
        <v>224</v>
      </c>
      <c r="E460" s="218"/>
      <c r="F460" s="220" t="s">
        <v>2113</v>
      </c>
      <c r="G460" s="218"/>
      <c r="H460" s="221">
        <v>1.01</v>
      </c>
      <c r="I460" s="222"/>
      <c r="J460" s="218"/>
      <c r="K460" s="218"/>
      <c r="L460" s="223"/>
      <c r="M460" s="224"/>
      <c r="N460" s="225"/>
      <c r="O460" s="225"/>
      <c r="P460" s="225"/>
      <c r="Q460" s="225"/>
      <c r="R460" s="225"/>
      <c r="S460" s="225"/>
      <c r="T460" s="226"/>
      <c r="AT460" s="227" t="s">
        <v>224</v>
      </c>
      <c r="AU460" s="227" t="s">
        <v>86</v>
      </c>
      <c r="AV460" s="14" t="s">
        <v>86</v>
      </c>
      <c r="AW460" s="14" t="s">
        <v>4</v>
      </c>
      <c r="AX460" s="14" t="s">
        <v>84</v>
      </c>
      <c r="AY460" s="227" t="s">
        <v>215</v>
      </c>
    </row>
    <row r="461" spans="1:65" s="2" customFormat="1" ht="24.2" customHeight="1">
      <c r="A461" s="35"/>
      <c r="B461" s="36"/>
      <c r="C461" s="250" t="s">
        <v>930</v>
      </c>
      <c r="D461" s="250" t="s">
        <v>527</v>
      </c>
      <c r="E461" s="251" t="s">
        <v>774</v>
      </c>
      <c r="F461" s="252" t="s">
        <v>775</v>
      </c>
      <c r="G461" s="253" t="s">
        <v>588</v>
      </c>
      <c r="H461" s="254">
        <v>1.02</v>
      </c>
      <c r="I461" s="255"/>
      <c r="J461" s="256">
        <f>ROUND(I461*H461,2)</f>
        <v>0</v>
      </c>
      <c r="K461" s="252" t="s">
        <v>231</v>
      </c>
      <c r="L461" s="257"/>
      <c r="M461" s="258" t="s">
        <v>1</v>
      </c>
      <c r="N461" s="259" t="s">
        <v>42</v>
      </c>
      <c r="O461" s="72"/>
      <c r="P461" s="202">
        <f>O461*H461</f>
        <v>0</v>
      </c>
      <c r="Q461" s="202">
        <v>0.002</v>
      </c>
      <c r="R461" s="202">
        <f>Q461*H461</f>
        <v>0.00204</v>
      </c>
      <c r="S461" s="202">
        <v>0</v>
      </c>
      <c r="T461" s="203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204" t="s">
        <v>261</v>
      </c>
      <c r="AT461" s="204" t="s">
        <v>527</v>
      </c>
      <c r="AU461" s="204" t="s">
        <v>86</v>
      </c>
      <c r="AY461" s="18" t="s">
        <v>215</v>
      </c>
      <c r="BE461" s="205">
        <f>IF(N461="základní",J461,0)</f>
        <v>0</v>
      </c>
      <c r="BF461" s="205">
        <f>IF(N461="snížená",J461,0)</f>
        <v>0</v>
      </c>
      <c r="BG461" s="205">
        <f>IF(N461="zákl. přenesená",J461,0)</f>
        <v>0</v>
      </c>
      <c r="BH461" s="205">
        <f>IF(N461="sníž. přenesená",J461,0)</f>
        <v>0</v>
      </c>
      <c r="BI461" s="205">
        <f>IF(N461="nulová",J461,0)</f>
        <v>0</v>
      </c>
      <c r="BJ461" s="18" t="s">
        <v>84</v>
      </c>
      <c r="BK461" s="205">
        <f>ROUND(I461*H461,2)</f>
        <v>0</v>
      </c>
      <c r="BL461" s="18" t="s">
        <v>222</v>
      </c>
      <c r="BM461" s="204" t="s">
        <v>776</v>
      </c>
    </row>
    <row r="462" spans="2:51" s="14" customFormat="1" ht="11.25">
      <c r="B462" s="217"/>
      <c r="C462" s="218"/>
      <c r="D462" s="208" t="s">
        <v>224</v>
      </c>
      <c r="E462" s="218"/>
      <c r="F462" s="220" t="s">
        <v>2114</v>
      </c>
      <c r="G462" s="218"/>
      <c r="H462" s="221">
        <v>1.02</v>
      </c>
      <c r="I462" s="222"/>
      <c r="J462" s="218"/>
      <c r="K462" s="218"/>
      <c r="L462" s="223"/>
      <c r="M462" s="224"/>
      <c r="N462" s="225"/>
      <c r="O462" s="225"/>
      <c r="P462" s="225"/>
      <c r="Q462" s="225"/>
      <c r="R462" s="225"/>
      <c r="S462" s="225"/>
      <c r="T462" s="226"/>
      <c r="AT462" s="227" t="s">
        <v>224</v>
      </c>
      <c r="AU462" s="227" t="s">
        <v>86</v>
      </c>
      <c r="AV462" s="14" t="s">
        <v>86</v>
      </c>
      <c r="AW462" s="14" t="s">
        <v>4</v>
      </c>
      <c r="AX462" s="14" t="s">
        <v>84</v>
      </c>
      <c r="AY462" s="227" t="s">
        <v>215</v>
      </c>
    </row>
    <row r="463" spans="1:65" s="2" customFormat="1" ht="24.2" customHeight="1">
      <c r="A463" s="35"/>
      <c r="B463" s="36"/>
      <c r="C463" s="193" t="s">
        <v>935</v>
      </c>
      <c r="D463" s="193" t="s">
        <v>217</v>
      </c>
      <c r="E463" s="194" t="s">
        <v>783</v>
      </c>
      <c r="F463" s="195" t="s">
        <v>784</v>
      </c>
      <c r="G463" s="196" t="s">
        <v>588</v>
      </c>
      <c r="H463" s="197">
        <v>1</v>
      </c>
      <c r="I463" s="198"/>
      <c r="J463" s="199">
        <f>ROUND(I463*H463,2)</f>
        <v>0</v>
      </c>
      <c r="K463" s="195" t="s">
        <v>231</v>
      </c>
      <c r="L463" s="40"/>
      <c r="M463" s="200" t="s">
        <v>1</v>
      </c>
      <c r="N463" s="201" t="s">
        <v>42</v>
      </c>
      <c r="O463" s="72"/>
      <c r="P463" s="202">
        <f>O463*H463</f>
        <v>0</v>
      </c>
      <c r="Q463" s="202">
        <v>0.01248</v>
      </c>
      <c r="R463" s="202">
        <f>Q463*H463</f>
        <v>0.01248</v>
      </c>
      <c r="S463" s="202">
        <v>0</v>
      </c>
      <c r="T463" s="203">
        <f>S463*H463</f>
        <v>0</v>
      </c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R463" s="204" t="s">
        <v>222</v>
      </c>
      <c r="AT463" s="204" t="s">
        <v>217</v>
      </c>
      <c r="AU463" s="204" t="s">
        <v>86</v>
      </c>
      <c r="AY463" s="18" t="s">
        <v>215</v>
      </c>
      <c r="BE463" s="205">
        <f>IF(N463="základní",J463,0)</f>
        <v>0</v>
      </c>
      <c r="BF463" s="205">
        <f>IF(N463="snížená",J463,0)</f>
        <v>0</v>
      </c>
      <c r="BG463" s="205">
        <f>IF(N463="zákl. přenesená",J463,0)</f>
        <v>0</v>
      </c>
      <c r="BH463" s="205">
        <f>IF(N463="sníž. přenesená",J463,0)</f>
        <v>0</v>
      </c>
      <c r="BI463" s="205">
        <f>IF(N463="nulová",J463,0)</f>
        <v>0</v>
      </c>
      <c r="BJ463" s="18" t="s">
        <v>84</v>
      </c>
      <c r="BK463" s="205">
        <f>ROUND(I463*H463,2)</f>
        <v>0</v>
      </c>
      <c r="BL463" s="18" t="s">
        <v>222</v>
      </c>
      <c r="BM463" s="204" t="s">
        <v>785</v>
      </c>
    </row>
    <row r="464" spans="1:65" s="2" customFormat="1" ht="16.5" customHeight="1">
      <c r="A464" s="35"/>
      <c r="B464" s="36"/>
      <c r="C464" s="250" t="s">
        <v>943</v>
      </c>
      <c r="D464" s="250" t="s">
        <v>527</v>
      </c>
      <c r="E464" s="251" t="s">
        <v>787</v>
      </c>
      <c r="F464" s="252" t="s">
        <v>788</v>
      </c>
      <c r="G464" s="253" t="s">
        <v>588</v>
      </c>
      <c r="H464" s="254">
        <v>1.01</v>
      </c>
      <c r="I464" s="255"/>
      <c r="J464" s="256">
        <f>ROUND(I464*H464,2)</f>
        <v>0</v>
      </c>
      <c r="K464" s="252" t="s">
        <v>221</v>
      </c>
      <c r="L464" s="257"/>
      <c r="M464" s="258" t="s">
        <v>1</v>
      </c>
      <c r="N464" s="259" t="s">
        <v>42</v>
      </c>
      <c r="O464" s="72"/>
      <c r="P464" s="202">
        <f>O464*H464</f>
        <v>0</v>
      </c>
      <c r="Q464" s="202">
        <v>0.585</v>
      </c>
      <c r="R464" s="202">
        <f>Q464*H464</f>
        <v>0.59085</v>
      </c>
      <c r="S464" s="202">
        <v>0</v>
      </c>
      <c r="T464" s="203">
        <f>S464*H464</f>
        <v>0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204" t="s">
        <v>261</v>
      </c>
      <c r="AT464" s="204" t="s">
        <v>527</v>
      </c>
      <c r="AU464" s="204" t="s">
        <v>86</v>
      </c>
      <c r="AY464" s="18" t="s">
        <v>215</v>
      </c>
      <c r="BE464" s="205">
        <f>IF(N464="základní",J464,0)</f>
        <v>0</v>
      </c>
      <c r="BF464" s="205">
        <f>IF(N464="snížená",J464,0)</f>
        <v>0</v>
      </c>
      <c r="BG464" s="205">
        <f>IF(N464="zákl. přenesená",J464,0)</f>
        <v>0</v>
      </c>
      <c r="BH464" s="205">
        <f>IF(N464="sníž. přenesená",J464,0)</f>
        <v>0</v>
      </c>
      <c r="BI464" s="205">
        <f>IF(N464="nulová",J464,0)</f>
        <v>0</v>
      </c>
      <c r="BJ464" s="18" t="s">
        <v>84</v>
      </c>
      <c r="BK464" s="205">
        <f>ROUND(I464*H464,2)</f>
        <v>0</v>
      </c>
      <c r="BL464" s="18" t="s">
        <v>222</v>
      </c>
      <c r="BM464" s="204" t="s">
        <v>789</v>
      </c>
    </row>
    <row r="465" spans="2:51" s="14" customFormat="1" ht="11.25">
      <c r="B465" s="217"/>
      <c r="C465" s="218"/>
      <c r="D465" s="208" t="s">
        <v>224</v>
      </c>
      <c r="E465" s="218"/>
      <c r="F465" s="220" t="s">
        <v>2113</v>
      </c>
      <c r="G465" s="218"/>
      <c r="H465" s="221">
        <v>1.01</v>
      </c>
      <c r="I465" s="222"/>
      <c r="J465" s="218"/>
      <c r="K465" s="218"/>
      <c r="L465" s="223"/>
      <c r="M465" s="224"/>
      <c r="N465" s="225"/>
      <c r="O465" s="225"/>
      <c r="P465" s="225"/>
      <c r="Q465" s="225"/>
      <c r="R465" s="225"/>
      <c r="S465" s="225"/>
      <c r="T465" s="226"/>
      <c r="AT465" s="227" t="s">
        <v>224</v>
      </c>
      <c r="AU465" s="227" t="s">
        <v>86</v>
      </c>
      <c r="AV465" s="14" t="s">
        <v>86</v>
      </c>
      <c r="AW465" s="14" t="s">
        <v>4</v>
      </c>
      <c r="AX465" s="14" t="s">
        <v>84</v>
      </c>
      <c r="AY465" s="227" t="s">
        <v>215</v>
      </c>
    </row>
    <row r="466" spans="1:65" s="2" customFormat="1" ht="24.2" customHeight="1">
      <c r="A466" s="35"/>
      <c r="B466" s="36"/>
      <c r="C466" s="250" t="s">
        <v>950</v>
      </c>
      <c r="D466" s="250" t="s">
        <v>527</v>
      </c>
      <c r="E466" s="251" t="s">
        <v>774</v>
      </c>
      <c r="F466" s="252" t="s">
        <v>775</v>
      </c>
      <c r="G466" s="253" t="s">
        <v>588</v>
      </c>
      <c r="H466" s="254">
        <v>1.02</v>
      </c>
      <c r="I466" s="255"/>
      <c r="J466" s="256">
        <f>ROUND(I466*H466,2)</f>
        <v>0</v>
      </c>
      <c r="K466" s="252" t="s">
        <v>231</v>
      </c>
      <c r="L466" s="257"/>
      <c r="M466" s="258" t="s">
        <v>1</v>
      </c>
      <c r="N466" s="259" t="s">
        <v>42</v>
      </c>
      <c r="O466" s="72"/>
      <c r="P466" s="202">
        <f>O466*H466</f>
        <v>0</v>
      </c>
      <c r="Q466" s="202">
        <v>0.002</v>
      </c>
      <c r="R466" s="202">
        <f>Q466*H466</f>
        <v>0.00204</v>
      </c>
      <c r="S466" s="202">
        <v>0</v>
      </c>
      <c r="T466" s="203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204" t="s">
        <v>261</v>
      </c>
      <c r="AT466" s="204" t="s">
        <v>527</v>
      </c>
      <c r="AU466" s="204" t="s">
        <v>86</v>
      </c>
      <c r="AY466" s="18" t="s">
        <v>215</v>
      </c>
      <c r="BE466" s="205">
        <f>IF(N466="základní",J466,0)</f>
        <v>0</v>
      </c>
      <c r="BF466" s="205">
        <f>IF(N466="snížená",J466,0)</f>
        <v>0</v>
      </c>
      <c r="BG466" s="205">
        <f>IF(N466="zákl. přenesená",J466,0)</f>
        <v>0</v>
      </c>
      <c r="BH466" s="205">
        <f>IF(N466="sníž. přenesená",J466,0)</f>
        <v>0</v>
      </c>
      <c r="BI466" s="205">
        <f>IF(N466="nulová",J466,0)</f>
        <v>0</v>
      </c>
      <c r="BJ466" s="18" t="s">
        <v>84</v>
      </c>
      <c r="BK466" s="205">
        <f>ROUND(I466*H466,2)</f>
        <v>0</v>
      </c>
      <c r="BL466" s="18" t="s">
        <v>222</v>
      </c>
      <c r="BM466" s="204" t="s">
        <v>792</v>
      </c>
    </row>
    <row r="467" spans="2:51" s="14" customFormat="1" ht="11.25">
      <c r="B467" s="217"/>
      <c r="C467" s="218"/>
      <c r="D467" s="208" t="s">
        <v>224</v>
      </c>
      <c r="E467" s="218"/>
      <c r="F467" s="220" t="s">
        <v>2114</v>
      </c>
      <c r="G467" s="218"/>
      <c r="H467" s="221">
        <v>1.02</v>
      </c>
      <c r="I467" s="222"/>
      <c r="J467" s="218"/>
      <c r="K467" s="218"/>
      <c r="L467" s="223"/>
      <c r="M467" s="224"/>
      <c r="N467" s="225"/>
      <c r="O467" s="225"/>
      <c r="P467" s="225"/>
      <c r="Q467" s="225"/>
      <c r="R467" s="225"/>
      <c r="S467" s="225"/>
      <c r="T467" s="226"/>
      <c r="AT467" s="227" t="s">
        <v>224</v>
      </c>
      <c r="AU467" s="227" t="s">
        <v>86</v>
      </c>
      <c r="AV467" s="14" t="s">
        <v>86</v>
      </c>
      <c r="AW467" s="14" t="s">
        <v>4</v>
      </c>
      <c r="AX467" s="14" t="s">
        <v>84</v>
      </c>
      <c r="AY467" s="227" t="s">
        <v>215</v>
      </c>
    </row>
    <row r="468" spans="1:65" s="2" customFormat="1" ht="24.2" customHeight="1">
      <c r="A468" s="35"/>
      <c r="B468" s="36"/>
      <c r="C468" s="193" t="s">
        <v>2115</v>
      </c>
      <c r="D468" s="193" t="s">
        <v>217</v>
      </c>
      <c r="E468" s="194" t="s">
        <v>923</v>
      </c>
      <c r="F468" s="195" t="s">
        <v>924</v>
      </c>
      <c r="G468" s="196" t="s">
        <v>588</v>
      </c>
      <c r="H468" s="197">
        <v>1</v>
      </c>
      <c r="I468" s="198"/>
      <c r="J468" s="199">
        <f>ROUND(I468*H468,2)</f>
        <v>0</v>
      </c>
      <c r="K468" s="195" t="s">
        <v>231</v>
      </c>
      <c r="L468" s="40"/>
      <c r="M468" s="200" t="s">
        <v>1</v>
      </c>
      <c r="N468" s="201" t="s">
        <v>42</v>
      </c>
      <c r="O468" s="72"/>
      <c r="P468" s="202">
        <f>O468*H468</f>
        <v>0</v>
      </c>
      <c r="Q468" s="202">
        <v>0.21734</v>
      </c>
      <c r="R468" s="202">
        <f>Q468*H468</f>
        <v>0.21734</v>
      </c>
      <c r="S468" s="202">
        <v>0</v>
      </c>
      <c r="T468" s="203">
        <f>S468*H468</f>
        <v>0</v>
      </c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R468" s="204" t="s">
        <v>222</v>
      </c>
      <c r="AT468" s="204" t="s">
        <v>217</v>
      </c>
      <c r="AU468" s="204" t="s">
        <v>86</v>
      </c>
      <c r="AY468" s="18" t="s">
        <v>215</v>
      </c>
      <c r="BE468" s="205">
        <f>IF(N468="základní",J468,0)</f>
        <v>0</v>
      </c>
      <c r="BF468" s="205">
        <f>IF(N468="snížená",J468,0)</f>
        <v>0</v>
      </c>
      <c r="BG468" s="205">
        <f>IF(N468="zákl. přenesená",J468,0)</f>
        <v>0</v>
      </c>
      <c r="BH468" s="205">
        <f>IF(N468="sníž. přenesená",J468,0)</f>
        <v>0</v>
      </c>
      <c r="BI468" s="205">
        <f>IF(N468="nulová",J468,0)</f>
        <v>0</v>
      </c>
      <c r="BJ468" s="18" t="s">
        <v>84</v>
      </c>
      <c r="BK468" s="205">
        <f>ROUND(I468*H468,2)</f>
        <v>0</v>
      </c>
      <c r="BL468" s="18" t="s">
        <v>222</v>
      </c>
      <c r="BM468" s="204" t="s">
        <v>925</v>
      </c>
    </row>
    <row r="469" spans="1:65" s="2" customFormat="1" ht="24.2" customHeight="1">
      <c r="A469" s="35"/>
      <c r="B469" s="36"/>
      <c r="C469" s="250" t="s">
        <v>2116</v>
      </c>
      <c r="D469" s="250" t="s">
        <v>527</v>
      </c>
      <c r="E469" s="251" t="s">
        <v>927</v>
      </c>
      <c r="F469" s="252" t="s">
        <v>928</v>
      </c>
      <c r="G469" s="253" t="s">
        <v>588</v>
      </c>
      <c r="H469" s="254">
        <v>1</v>
      </c>
      <c r="I469" s="255"/>
      <c r="J469" s="256">
        <f>ROUND(I469*H469,2)</f>
        <v>0</v>
      </c>
      <c r="K469" s="252" t="s">
        <v>221</v>
      </c>
      <c r="L469" s="257"/>
      <c r="M469" s="258" t="s">
        <v>1</v>
      </c>
      <c r="N469" s="259" t="s">
        <v>42</v>
      </c>
      <c r="O469" s="72"/>
      <c r="P469" s="202">
        <f>O469*H469</f>
        <v>0</v>
      </c>
      <c r="Q469" s="202">
        <v>0.092</v>
      </c>
      <c r="R469" s="202">
        <f>Q469*H469</f>
        <v>0.092</v>
      </c>
      <c r="S469" s="202">
        <v>0</v>
      </c>
      <c r="T469" s="203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204" t="s">
        <v>261</v>
      </c>
      <c r="AT469" s="204" t="s">
        <v>527</v>
      </c>
      <c r="AU469" s="204" t="s">
        <v>86</v>
      </c>
      <c r="AY469" s="18" t="s">
        <v>215</v>
      </c>
      <c r="BE469" s="205">
        <f>IF(N469="základní",J469,0)</f>
        <v>0</v>
      </c>
      <c r="BF469" s="205">
        <f>IF(N469="snížená",J469,0)</f>
        <v>0</v>
      </c>
      <c r="BG469" s="205">
        <f>IF(N469="zákl. přenesená",J469,0)</f>
        <v>0</v>
      </c>
      <c r="BH469" s="205">
        <f>IF(N469="sníž. přenesená",J469,0)</f>
        <v>0</v>
      </c>
      <c r="BI469" s="205">
        <f>IF(N469="nulová",J469,0)</f>
        <v>0</v>
      </c>
      <c r="BJ469" s="18" t="s">
        <v>84</v>
      </c>
      <c r="BK469" s="205">
        <f>ROUND(I469*H469,2)</f>
        <v>0</v>
      </c>
      <c r="BL469" s="18" t="s">
        <v>222</v>
      </c>
      <c r="BM469" s="204" t="s">
        <v>929</v>
      </c>
    </row>
    <row r="470" spans="2:63" s="12" customFormat="1" ht="22.9" customHeight="1">
      <c r="B470" s="177"/>
      <c r="C470" s="178"/>
      <c r="D470" s="179" t="s">
        <v>76</v>
      </c>
      <c r="E470" s="191" t="s">
        <v>265</v>
      </c>
      <c r="F470" s="191" t="s">
        <v>1232</v>
      </c>
      <c r="G470" s="178"/>
      <c r="H470" s="178"/>
      <c r="I470" s="181"/>
      <c r="J470" s="192">
        <f>BK470</f>
        <v>0</v>
      </c>
      <c r="K470" s="178"/>
      <c r="L470" s="183"/>
      <c r="M470" s="184"/>
      <c r="N470" s="185"/>
      <c r="O470" s="185"/>
      <c r="P470" s="186">
        <f>SUM(P471:P476)</f>
        <v>0</v>
      </c>
      <c r="Q470" s="185"/>
      <c r="R470" s="186">
        <f>SUM(R471:R476)</f>
        <v>0.12160000000000001</v>
      </c>
      <c r="S470" s="185"/>
      <c r="T470" s="187">
        <f>SUM(T471:T476)</f>
        <v>0</v>
      </c>
      <c r="AR470" s="188" t="s">
        <v>84</v>
      </c>
      <c r="AT470" s="189" t="s">
        <v>76</v>
      </c>
      <c r="AU470" s="189" t="s">
        <v>84</v>
      </c>
      <c r="AY470" s="188" t="s">
        <v>215</v>
      </c>
      <c r="BK470" s="190">
        <f>SUM(BK471:BK476)</f>
        <v>0</v>
      </c>
    </row>
    <row r="471" spans="1:65" s="2" customFormat="1" ht="24.2" customHeight="1">
      <c r="A471" s="35"/>
      <c r="B471" s="36"/>
      <c r="C471" s="193" t="s">
        <v>2117</v>
      </c>
      <c r="D471" s="193" t="s">
        <v>217</v>
      </c>
      <c r="E471" s="194" t="s">
        <v>2118</v>
      </c>
      <c r="F471" s="195" t="s">
        <v>2119</v>
      </c>
      <c r="G471" s="196" t="s">
        <v>220</v>
      </c>
      <c r="H471" s="197">
        <v>3.8</v>
      </c>
      <c r="I471" s="198"/>
      <c r="J471" s="199">
        <f>ROUND(I471*H471,2)</f>
        <v>0</v>
      </c>
      <c r="K471" s="195" t="s">
        <v>1</v>
      </c>
      <c r="L471" s="40"/>
      <c r="M471" s="200" t="s">
        <v>1</v>
      </c>
      <c r="N471" s="201" t="s">
        <v>42</v>
      </c>
      <c r="O471" s="72"/>
      <c r="P471" s="202">
        <f>O471*H471</f>
        <v>0</v>
      </c>
      <c r="Q471" s="202">
        <v>0.017</v>
      </c>
      <c r="R471" s="202">
        <f>Q471*H471</f>
        <v>0.0646</v>
      </c>
      <c r="S471" s="202">
        <v>0</v>
      </c>
      <c r="T471" s="203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204" t="s">
        <v>222</v>
      </c>
      <c r="AT471" s="204" t="s">
        <v>217</v>
      </c>
      <c r="AU471" s="204" t="s">
        <v>86</v>
      </c>
      <c r="AY471" s="18" t="s">
        <v>215</v>
      </c>
      <c r="BE471" s="205">
        <f>IF(N471="základní",J471,0)</f>
        <v>0</v>
      </c>
      <c r="BF471" s="205">
        <f>IF(N471="snížená",J471,0)</f>
        <v>0</v>
      </c>
      <c r="BG471" s="205">
        <f>IF(N471="zákl. přenesená",J471,0)</f>
        <v>0</v>
      </c>
      <c r="BH471" s="205">
        <f>IF(N471="sníž. přenesená",J471,0)</f>
        <v>0</v>
      </c>
      <c r="BI471" s="205">
        <f>IF(N471="nulová",J471,0)</f>
        <v>0</v>
      </c>
      <c r="BJ471" s="18" t="s">
        <v>84</v>
      </c>
      <c r="BK471" s="205">
        <f>ROUND(I471*H471,2)</f>
        <v>0</v>
      </c>
      <c r="BL471" s="18" t="s">
        <v>222</v>
      </c>
      <c r="BM471" s="204" t="s">
        <v>2120</v>
      </c>
    </row>
    <row r="472" spans="2:51" s="14" customFormat="1" ht="11.25">
      <c r="B472" s="217"/>
      <c r="C472" s="218"/>
      <c r="D472" s="208" t="s">
        <v>224</v>
      </c>
      <c r="E472" s="219" t="s">
        <v>1</v>
      </c>
      <c r="F472" s="220" t="s">
        <v>2121</v>
      </c>
      <c r="G472" s="218"/>
      <c r="H472" s="221">
        <v>3.8</v>
      </c>
      <c r="I472" s="222"/>
      <c r="J472" s="218"/>
      <c r="K472" s="218"/>
      <c r="L472" s="223"/>
      <c r="M472" s="224"/>
      <c r="N472" s="225"/>
      <c r="O472" s="225"/>
      <c r="P472" s="225"/>
      <c r="Q472" s="225"/>
      <c r="R472" s="225"/>
      <c r="S472" s="225"/>
      <c r="T472" s="226"/>
      <c r="AT472" s="227" t="s">
        <v>224</v>
      </c>
      <c r="AU472" s="227" t="s">
        <v>86</v>
      </c>
      <c r="AV472" s="14" t="s">
        <v>86</v>
      </c>
      <c r="AW472" s="14" t="s">
        <v>32</v>
      </c>
      <c r="AX472" s="14" t="s">
        <v>84</v>
      </c>
      <c r="AY472" s="227" t="s">
        <v>215</v>
      </c>
    </row>
    <row r="473" spans="1:65" s="2" customFormat="1" ht="37.9" customHeight="1">
      <c r="A473" s="35"/>
      <c r="B473" s="36"/>
      <c r="C473" s="193" t="s">
        <v>2122</v>
      </c>
      <c r="D473" s="193" t="s">
        <v>217</v>
      </c>
      <c r="E473" s="194" t="s">
        <v>2123</v>
      </c>
      <c r="F473" s="195" t="s">
        <v>2124</v>
      </c>
      <c r="G473" s="196" t="s">
        <v>588</v>
      </c>
      <c r="H473" s="197">
        <v>1</v>
      </c>
      <c r="I473" s="198"/>
      <c r="J473" s="199">
        <f>ROUND(I473*H473,2)</f>
        <v>0</v>
      </c>
      <c r="K473" s="195" t="s">
        <v>221</v>
      </c>
      <c r="L473" s="40"/>
      <c r="M473" s="200" t="s">
        <v>1</v>
      </c>
      <c r="N473" s="201" t="s">
        <v>42</v>
      </c>
      <c r="O473" s="72"/>
      <c r="P473" s="202">
        <f>O473*H473</f>
        <v>0</v>
      </c>
      <c r="Q473" s="202">
        <v>0.019</v>
      </c>
      <c r="R473" s="202">
        <f>Q473*H473</f>
        <v>0.019</v>
      </c>
      <c r="S473" s="202">
        <v>0</v>
      </c>
      <c r="T473" s="203">
        <f>S473*H473</f>
        <v>0</v>
      </c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R473" s="204" t="s">
        <v>222</v>
      </c>
      <c r="AT473" s="204" t="s">
        <v>217</v>
      </c>
      <c r="AU473" s="204" t="s">
        <v>86</v>
      </c>
      <c r="AY473" s="18" t="s">
        <v>215</v>
      </c>
      <c r="BE473" s="205">
        <f>IF(N473="základní",J473,0)</f>
        <v>0</v>
      </c>
      <c r="BF473" s="205">
        <f>IF(N473="snížená",J473,0)</f>
        <v>0</v>
      </c>
      <c r="BG473" s="205">
        <f>IF(N473="zákl. přenesená",J473,0)</f>
        <v>0</v>
      </c>
      <c r="BH473" s="205">
        <f>IF(N473="sníž. přenesená",J473,0)</f>
        <v>0</v>
      </c>
      <c r="BI473" s="205">
        <f>IF(N473="nulová",J473,0)</f>
        <v>0</v>
      </c>
      <c r="BJ473" s="18" t="s">
        <v>84</v>
      </c>
      <c r="BK473" s="205">
        <f>ROUND(I473*H473,2)</f>
        <v>0</v>
      </c>
      <c r="BL473" s="18" t="s">
        <v>222</v>
      </c>
      <c r="BM473" s="204" t="s">
        <v>2125</v>
      </c>
    </row>
    <row r="474" spans="2:51" s="14" customFormat="1" ht="11.25">
      <c r="B474" s="217"/>
      <c r="C474" s="218"/>
      <c r="D474" s="208" t="s">
        <v>224</v>
      </c>
      <c r="E474" s="219" t="s">
        <v>1</v>
      </c>
      <c r="F474" s="220" t="s">
        <v>2126</v>
      </c>
      <c r="G474" s="218"/>
      <c r="H474" s="221">
        <v>1</v>
      </c>
      <c r="I474" s="222"/>
      <c r="J474" s="218"/>
      <c r="K474" s="218"/>
      <c r="L474" s="223"/>
      <c r="M474" s="224"/>
      <c r="N474" s="225"/>
      <c r="O474" s="225"/>
      <c r="P474" s="225"/>
      <c r="Q474" s="225"/>
      <c r="R474" s="225"/>
      <c r="S474" s="225"/>
      <c r="T474" s="226"/>
      <c r="AT474" s="227" t="s">
        <v>224</v>
      </c>
      <c r="AU474" s="227" t="s">
        <v>86</v>
      </c>
      <c r="AV474" s="14" t="s">
        <v>86</v>
      </c>
      <c r="AW474" s="14" t="s">
        <v>32</v>
      </c>
      <c r="AX474" s="14" t="s">
        <v>84</v>
      </c>
      <c r="AY474" s="227" t="s">
        <v>215</v>
      </c>
    </row>
    <row r="475" spans="1:65" s="2" customFormat="1" ht="37.9" customHeight="1">
      <c r="A475" s="35"/>
      <c r="B475" s="36"/>
      <c r="C475" s="193" t="s">
        <v>2127</v>
      </c>
      <c r="D475" s="193" t="s">
        <v>217</v>
      </c>
      <c r="E475" s="194" t="s">
        <v>2128</v>
      </c>
      <c r="F475" s="195" t="s">
        <v>2129</v>
      </c>
      <c r="G475" s="196" t="s">
        <v>588</v>
      </c>
      <c r="H475" s="197">
        <v>2</v>
      </c>
      <c r="I475" s="198"/>
      <c r="J475" s="199">
        <f>ROUND(I475*H475,2)</f>
        <v>0</v>
      </c>
      <c r="K475" s="195" t="s">
        <v>221</v>
      </c>
      <c r="L475" s="40"/>
      <c r="M475" s="200" t="s">
        <v>1</v>
      </c>
      <c r="N475" s="201" t="s">
        <v>42</v>
      </c>
      <c r="O475" s="72"/>
      <c r="P475" s="202">
        <f>O475*H475</f>
        <v>0</v>
      </c>
      <c r="Q475" s="202">
        <v>0.019</v>
      </c>
      <c r="R475" s="202">
        <f>Q475*H475</f>
        <v>0.038</v>
      </c>
      <c r="S475" s="202">
        <v>0</v>
      </c>
      <c r="T475" s="203">
        <f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204" t="s">
        <v>222</v>
      </c>
      <c r="AT475" s="204" t="s">
        <v>217</v>
      </c>
      <c r="AU475" s="204" t="s">
        <v>86</v>
      </c>
      <c r="AY475" s="18" t="s">
        <v>215</v>
      </c>
      <c r="BE475" s="205">
        <f>IF(N475="základní",J475,0)</f>
        <v>0</v>
      </c>
      <c r="BF475" s="205">
        <f>IF(N475="snížená",J475,0)</f>
        <v>0</v>
      </c>
      <c r="BG475" s="205">
        <f>IF(N475="zákl. přenesená",J475,0)</f>
        <v>0</v>
      </c>
      <c r="BH475" s="205">
        <f>IF(N475="sníž. přenesená",J475,0)</f>
        <v>0</v>
      </c>
      <c r="BI475" s="205">
        <f>IF(N475="nulová",J475,0)</f>
        <v>0</v>
      </c>
      <c r="BJ475" s="18" t="s">
        <v>84</v>
      </c>
      <c r="BK475" s="205">
        <f>ROUND(I475*H475,2)</f>
        <v>0</v>
      </c>
      <c r="BL475" s="18" t="s">
        <v>222</v>
      </c>
      <c r="BM475" s="204" t="s">
        <v>2130</v>
      </c>
    </row>
    <row r="476" spans="2:51" s="14" customFormat="1" ht="11.25">
      <c r="B476" s="217"/>
      <c r="C476" s="218"/>
      <c r="D476" s="208" t="s">
        <v>224</v>
      </c>
      <c r="E476" s="219" t="s">
        <v>1</v>
      </c>
      <c r="F476" s="220" t="s">
        <v>2131</v>
      </c>
      <c r="G476" s="218"/>
      <c r="H476" s="221">
        <v>2</v>
      </c>
      <c r="I476" s="222"/>
      <c r="J476" s="218"/>
      <c r="K476" s="218"/>
      <c r="L476" s="223"/>
      <c r="M476" s="224"/>
      <c r="N476" s="225"/>
      <c r="O476" s="225"/>
      <c r="P476" s="225"/>
      <c r="Q476" s="225"/>
      <c r="R476" s="225"/>
      <c r="S476" s="225"/>
      <c r="T476" s="226"/>
      <c r="AT476" s="227" t="s">
        <v>224</v>
      </c>
      <c r="AU476" s="227" t="s">
        <v>86</v>
      </c>
      <c r="AV476" s="14" t="s">
        <v>86</v>
      </c>
      <c r="AW476" s="14" t="s">
        <v>32</v>
      </c>
      <c r="AX476" s="14" t="s">
        <v>84</v>
      </c>
      <c r="AY476" s="227" t="s">
        <v>215</v>
      </c>
    </row>
    <row r="477" spans="2:63" s="12" customFormat="1" ht="22.9" customHeight="1">
      <c r="B477" s="177"/>
      <c r="C477" s="178"/>
      <c r="D477" s="179" t="s">
        <v>76</v>
      </c>
      <c r="E477" s="191" t="s">
        <v>941</v>
      </c>
      <c r="F477" s="191" t="s">
        <v>942</v>
      </c>
      <c r="G477" s="178"/>
      <c r="H477" s="178"/>
      <c r="I477" s="181"/>
      <c r="J477" s="192">
        <f>BK477</f>
        <v>0</v>
      </c>
      <c r="K477" s="178"/>
      <c r="L477" s="183"/>
      <c r="M477" s="184"/>
      <c r="N477" s="185"/>
      <c r="O477" s="185"/>
      <c r="P477" s="186">
        <f>P478</f>
        <v>0</v>
      </c>
      <c r="Q477" s="185"/>
      <c r="R477" s="186">
        <f>R478</f>
        <v>0</v>
      </c>
      <c r="S477" s="185"/>
      <c r="T477" s="187">
        <f>T478</f>
        <v>0</v>
      </c>
      <c r="AR477" s="188" t="s">
        <v>84</v>
      </c>
      <c r="AT477" s="189" t="s">
        <v>76</v>
      </c>
      <c r="AU477" s="189" t="s">
        <v>84</v>
      </c>
      <c r="AY477" s="188" t="s">
        <v>215</v>
      </c>
      <c r="BK477" s="190">
        <f>BK478</f>
        <v>0</v>
      </c>
    </row>
    <row r="478" spans="1:65" s="2" customFormat="1" ht="24.2" customHeight="1">
      <c r="A478" s="35"/>
      <c r="B478" s="36"/>
      <c r="C478" s="193" t="s">
        <v>2132</v>
      </c>
      <c r="D478" s="193" t="s">
        <v>217</v>
      </c>
      <c r="E478" s="194" t="s">
        <v>2133</v>
      </c>
      <c r="F478" s="195" t="s">
        <v>2134</v>
      </c>
      <c r="G478" s="196" t="s">
        <v>272</v>
      </c>
      <c r="H478" s="197">
        <v>33.076</v>
      </c>
      <c r="I478" s="198"/>
      <c r="J478" s="199">
        <f>ROUND(I478*H478,2)</f>
        <v>0</v>
      </c>
      <c r="K478" s="195" t="s">
        <v>231</v>
      </c>
      <c r="L478" s="40"/>
      <c r="M478" s="200" t="s">
        <v>1</v>
      </c>
      <c r="N478" s="201" t="s">
        <v>42</v>
      </c>
      <c r="O478" s="72"/>
      <c r="P478" s="202">
        <f>O478*H478</f>
        <v>0</v>
      </c>
      <c r="Q478" s="202">
        <v>0</v>
      </c>
      <c r="R478" s="202">
        <f>Q478*H478</f>
        <v>0</v>
      </c>
      <c r="S478" s="202">
        <v>0</v>
      </c>
      <c r="T478" s="203">
        <f>S478*H478</f>
        <v>0</v>
      </c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R478" s="204" t="s">
        <v>222</v>
      </c>
      <c r="AT478" s="204" t="s">
        <v>217</v>
      </c>
      <c r="AU478" s="204" t="s">
        <v>86</v>
      </c>
      <c r="AY478" s="18" t="s">
        <v>215</v>
      </c>
      <c r="BE478" s="205">
        <f>IF(N478="základní",J478,0)</f>
        <v>0</v>
      </c>
      <c r="BF478" s="205">
        <f>IF(N478="snížená",J478,0)</f>
        <v>0</v>
      </c>
      <c r="BG478" s="205">
        <f>IF(N478="zákl. přenesená",J478,0)</f>
        <v>0</v>
      </c>
      <c r="BH478" s="205">
        <f>IF(N478="sníž. přenesená",J478,0)</f>
        <v>0</v>
      </c>
      <c r="BI478" s="205">
        <f>IF(N478="nulová",J478,0)</f>
        <v>0</v>
      </c>
      <c r="BJ478" s="18" t="s">
        <v>84</v>
      </c>
      <c r="BK478" s="205">
        <f>ROUND(I478*H478,2)</f>
        <v>0</v>
      </c>
      <c r="BL478" s="18" t="s">
        <v>222</v>
      </c>
      <c r="BM478" s="204" t="s">
        <v>946</v>
      </c>
    </row>
    <row r="479" spans="2:63" s="12" customFormat="1" ht="25.9" customHeight="1">
      <c r="B479" s="177"/>
      <c r="C479" s="178"/>
      <c r="D479" s="179" t="s">
        <v>76</v>
      </c>
      <c r="E479" s="180" t="s">
        <v>2135</v>
      </c>
      <c r="F479" s="180" t="s">
        <v>2136</v>
      </c>
      <c r="G479" s="178"/>
      <c r="H479" s="178"/>
      <c r="I479" s="181"/>
      <c r="J479" s="182">
        <f>BK479</f>
        <v>0</v>
      </c>
      <c r="K479" s="178"/>
      <c r="L479" s="183"/>
      <c r="M479" s="184"/>
      <c r="N479" s="185"/>
      <c r="O479" s="185"/>
      <c r="P479" s="186">
        <f>P480+P492+P494</f>
        <v>0</v>
      </c>
      <c r="Q479" s="185"/>
      <c r="R479" s="186">
        <f>R480+R492+R494</f>
        <v>0.39587121</v>
      </c>
      <c r="S479" s="185"/>
      <c r="T479" s="187">
        <f>T480+T492+T494</f>
        <v>0</v>
      </c>
      <c r="AR479" s="188" t="s">
        <v>86</v>
      </c>
      <c r="AT479" s="189" t="s">
        <v>76</v>
      </c>
      <c r="AU479" s="189" t="s">
        <v>77</v>
      </c>
      <c r="AY479" s="188" t="s">
        <v>215</v>
      </c>
      <c r="BK479" s="190">
        <f>BK480+BK492+BK494</f>
        <v>0</v>
      </c>
    </row>
    <row r="480" spans="2:63" s="12" customFormat="1" ht="22.9" customHeight="1">
      <c r="B480" s="177"/>
      <c r="C480" s="178"/>
      <c r="D480" s="179" t="s">
        <v>76</v>
      </c>
      <c r="E480" s="191" t="s">
        <v>2137</v>
      </c>
      <c r="F480" s="191" t="s">
        <v>2138</v>
      </c>
      <c r="G480" s="178"/>
      <c r="H480" s="178"/>
      <c r="I480" s="181"/>
      <c r="J480" s="192">
        <f>BK480</f>
        <v>0</v>
      </c>
      <c r="K480" s="178"/>
      <c r="L480" s="183"/>
      <c r="M480" s="184"/>
      <c r="N480" s="185"/>
      <c r="O480" s="185"/>
      <c r="P480" s="186">
        <f>SUM(P481:P491)</f>
        <v>0</v>
      </c>
      <c r="Q480" s="185"/>
      <c r="R480" s="186">
        <f>SUM(R481:R491)</f>
        <v>0.3850245</v>
      </c>
      <c r="S480" s="185"/>
      <c r="T480" s="187">
        <f>SUM(T481:T491)</f>
        <v>0</v>
      </c>
      <c r="AR480" s="188" t="s">
        <v>86</v>
      </c>
      <c r="AT480" s="189" t="s">
        <v>76</v>
      </c>
      <c r="AU480" s="189" t="s">
        <v>84</v>
      </c>
      <c r="AY480" s="188" t="s">
        <v>215</v>
      </c>
      <c r="BK480" s="190">
        <f>SUM(BK481:BK491)</f>
        <v>0</v>
      </c>
    </row>
    <row r="481" spans="1:65" s="2" customFormat="1" ht="24.2" customHeight="1">
      <c r="A481" s="35"/>
      <c r="B481" s="36"/>
      <c r="C481" s="193" t="s">
        <v>2139</v>
      </c>
      <c r="D481" s="193" t="s">
        <v>217</v>
      </c>
      <c r="E481" s="194" t="s">
        <v>2140</v>
      </c>
      <c r="F481" s="195" t="s">
        <v>2141</v>
      </c>
      <c r="G481" s="196" t="s">
        <v>230</v>
      </c>
      <c r="H481" s="197">
        <v>1.26</v>
      </c>
      <c r="I481" s="198"/>
      <c r="J481" s="199">
        <f>ROUND(I481*H481,2)</f>
        <v>0</v>
      </c>
      <c r="K481" s="195" t="s">
        <v>231</v>
      </c>
      <c r="L481" s="40"/>
      <c r="M481" s="200" t="s">
        <v>1</v>
      </c>
      <c r="N481" s="201" t="s">
        <v>42</v>
      </c>
      <c r="O481" s="72"/>
      <c r="P481" s="202">
        <f>O481*H481</f>
        <v>0</v>
      </c>
      <c r="Q481" s="202">
        <v>0</v>
      </c>
      <c r="R481" s="202">
        <f>Q481*H481</f>
        <v>0</v>
      </c>
      <c r="S481" s="202">
        <v>0</v>
      </c>
      <c r="T481" s="203">
        <f>S481*H481</f>
        <v>0</v>
      </c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R481" s="204" t="s">
        <v>321</v>
      </c>
      <c r="AT481" s="204" t="s">
        <v>217</v>
      </c>
      <c r="AU481" s="204" t="s">
        <v>86</v>
      </c>
      <c r="AY481" s="18" t="s">
        <v>215</v>
      </c>
      <c r="BE481" s="205">
        <f>IF(N481="základní",J481,0)</f>
        <v>0</v>
      </c>
      <c r="BF481" s="205">
        <f>IF(N481="snížená",J481,0)</f>
        <v>0</v>
      </c>
      <c r="BG481" s="205">
        <f>IF(N481="zákl. přenesená",J481,0)</f>
        <v>0</v>
      </c>
      <c r="BH481" s="205">
        <f>IF(N481="sníž. přenesená",J481,0)</f>
        <v>0</v>
      </c>
      <c r="BI481" s="205">
        <f>IF(N481="nulová",J481,0)</f>
        <v>0</v>
      </c>
      <c r="BJ481" s="18" t="s">
        <v>84</v>
      </c>
      <c r="BK481" s="205">
        <f>ROUND(I481*H481,2)</f>
        <v>0</v>
      </c>
      <c r="BL481" s="18" t="s">
        <v>321</v>
      </c>
      <c r="BM481" s="204" t="s">
        <v>2142</v>
      </c>
    </row>
    <row r="482" spans="2:51" s="14" customFormat="1" ht="11.25">
      <c r="B482" s="217"/>
      <c r="C482" s="218"/>
      <c r="D482" s="208" t="s">
        <v>224</v>
      </c>
      <c r="E482" s="219" t="s">
        <v>1</v>
      </c>
      <c r="F482" s="220" t="s">
        <v>2143</v>
      </c>
      <c r="G482" s="218"/>
      <c r="H482" s="221">
        <v>1.26</v>
      </c>
      <c r="I482" s="222"/>
      <c r="J482" s="218"/>
      <c r="K482" s="218"/>
      <c r="L482" s="223"/>
      <c r="M482" s="224"/>
      <c r="N482" s="225"/>
      <c r="O482" s="225"/>
      <c r="P482" s="225"/>
      <c r="Q482" s="225"/>
      <c r="R482" s="225"/>
      <c r="S482" s="225"/>
      <c r="T482" s="226"/>
      <c r="AT482" s="227" t="s">
        <v>224</v>
      </c>
      <c r="AU482" s="227" t="s">
        <v>86</v>
      </c>
      <c r="AV482" s="14" t="s">
        <v>86</v>
      </c>
      <c r="AW482" s="14" t="s">
        <v>32</v>
      </c>
      <c r="AX482" s="14" t="s">
        <v>77</v>
      </c>
      <c r="AY482" s="227" t="s">
        <v>215</v>
      </c>
    </row>
    <row r="483" spans="2:51" s="15" customFormat="1" ht="11.25">
      <c r="B483" s="228"/>
      <c r="C483" s="229"/>
      <c r="D483" s="208" t="s">
        <v>224</v>
      </c>
      <c r="E483" s="230" t="s">
        <v>1773</v>
      </c>
      <c r="F483" s="231" t="s">
        <v>227</v>
      </c>
      <c r="G483" s="229"/>
      <c r="H483" s="232">
        <v>1.26</v>
      </c>
      <c r="I483" s="233"/>
      <c r="J483" s="229"/>
      <c r="K483" s="229"/>
      <c r="L483" s="234"/>
      <c r="M483" s="235"/>
      <c r="N483" s="236"/>
      <c r="O483" s="236"/>
      <c r="P483" s="236"/>
      <c r="Q483" s="236"/>
      <c r="R483" s="236"/>
      <c r="S483" s="236"/>
      <c r="T483" s="237"/>
      <c r="AT483" s="238" t="s">
        <v>224</v>
      </c>
      <c r="AU483" s="238" t="s">
        <v>86</v>
      </c>
      <c r="AV483" s="15" t="s">
        <v>222</v>
      </c>
      <c r="AW483" s="15" t="s">
        <v>32</v>
      </c>
      <c r="AX483" s="15" t="s">
        <v>84</v>
      </c>
      <c r="AY483" s="238" t="s">
        <v>215</v>
      </c>
    </row>
    <row r="484" spans="1:65" s="2" customFormat="1" ht="16.5" customHeight="1">
      <c r="A484" s="35"/>
      <c r="B484" s="36"/>
      <c r="C484" s="250" t="s">
        <v>2144</v>
      </c>
      <c r="D484" s="250" t="s">
        <v>527</v>
      </c>
      <c r="E484" s="251" t="s">
        <v>2145</v>
      </c>
      <c r="F484" s="252" t="s">
        <v>2146</v>
      </c>
      <c r="G484" s="253" t="s">
        <v>1875</v>
      </c>
      <c r="H484" s="254">
        <v>0.378</v>
      </c>
      <c r="I484" s="255"/>
      <c r="J484" s="256">
        <f>ROUND(I484*H484,2)</f>
        <v>0</v>
      </c>
      <c r="K484" s="252" t="s">
        <v>221</v>
      </c>
      <c r="L484" s="257"/>
      <c r="M484" s="258" t="s">
        <v>1</v>
      </c>
      <c r="N484" s="259" t="s">
        <v>42</v>
      </c>
      <c r="O484" s="72"/>
      <c r="P484" s="202">
        <f>O484*H484</f>
        <v>0</v>
      </c>
      <c r="Q484" s="202">
        <v>1</v>
      </c>
      <c r="R484" s="202">
        <f>Q484*H484</f>
        <v>0.378</v>
      </c>
      <c r="S484" s="202">
        <v>0</v>
      </c>
      <c r="T484" s="203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204" t="s">
        <v>472</v>
      </c>
      <c r="AT484" s="204" t="s">
        <v>527</v>
      </c>
      <c r="AU484" s="204" t="s">
        <v>86</v>
      </c>
      <c r="AY484" s="18" t="s">
        <v>215</v>
      </c>
      <c r="BE484" s="205">
        <f>IF(N484="základní",J484,0)</f>
        <v>0</v>
      </c>
      <c r="BF484" s="205">
        <f>IF(N484="snížená",J484,0)</f>
        <v>0</v>
      </c>
      <c r="BG484" s="205">
        <f>IF(N484="zákl. přenesená",J484,0)</f>
        <v>0</v>
      </c>
      <c r="BH484" s="205">
        <f>IF(N484="sníž. přenesená",J484,0)</f>
        <v>0</v>
      </c>
      <c r="BI484" s="205">
        <f>IF(N484="nulová",J484,0)</f>
        <v>0</v>
      </c>
      <c r="BJ484" s="18" t="s">
        <v>84</v>
      </c>
      <c r="BK484" s="205">
        <f>ROUND(I484*H484,2)</f>
        <v>0</v>
      </c>
      <c r="BL484" s="18" t="s">
        <v>321</v>
      </c>
      <c r="BM484" s="204" t="s">
        <v>2147</v>
      </c>
    </row>
    <row r="485" spans="2:51" s="14" customFormat="1" ht="11.25">
      <c r="B485" s="217"/>
      <c r="C485" s="218"/>
      <c r="D485" s="208" t="s">
        <v>224</v>
      </c>
      <c r="E485" s="219" t="s">
        <v>1</v>
      </c>
      <c r="F485" s="220" t="s">
        <v>2148</v>
      </c>
      <c r="G485" s="218"/>
      <c r="H485" s="221">
        <v>0.378</v>
      </c>
      <c r="I485" s="222"/>
      <c r="J485" s="218"/>
      <c r="K485" s="218"/>
      <c r="L485" s="223"/>
      <c r="M485" s="224"/>
      <c r="N485" s="225"/>
      <c r="O485" s="225"/>
      <c r="P485" s="225"/>
      <c r="Q485" s="225"/>
      <c r="R485" s="225"/>
      <c r="S485" s="225"/>
      <c r="T485" s="226"/>
      <c r="AT485" s="227" t="s">
        <v>224</v>
      </c>
      <c r="AU485" s="227" t="s">
        <v>86</v>
      </c>
      <c r="AV485" s="14" t="s">
        <v>86</v>
      </c>
      <c r="AW485" s="14" t="s">
        <v>32</v>
      </c>
      <c r="AX485" s="14" t="s">
        <v>84</v>
      </c>
      <c r="AY485" s="227" t="s">
        <v>215</v>
      </c>
    </row>
    <row r="486" spans="1:65" s="2" customFormat="1" ht="24.2" customHeight="1">
      <c r="A486" s="35"/>
      <c r="B486" s="36"/>
      <c r="C486" s="193" t="s">
        <v>2149</v>
      </c>
      <c r="D486" s="193" t="s">
        <v>217</v>
      </c>
      <c r="E486" s="194" t="s">
        <v>2150</v>
      </c>
      <c r="F486" s="195" t="s">
        <v>2151</v>
      </c>
      <c r="G486" s="196" t="s">
        <v>230</v>
      </c>
      <c r="H486" s="197">
        <v>1.26</v>
      </c>
      <c r="I486" s="198"/>
      <c r="J486" s="199">
        <f>ROUND(I486*H486,2)</f>
        <v>0</v>
      </c>
      <c r="K486" s="195" t="s">
        <v>231</v>
      </c>
      <c r="L486" s="40"/>
      <c r="M486" s="200" t="s">
        <v>1</v>
      </c>
      <c r="N486" s="201" t="s">
        <v>42</v>
      </c>
      <c r="O486" s="72"/>
      <c r="P486" s="202">
        <f>O486*H486</f>
        <v>0</v>
      </c>
      <c r="Q486" s="202">
        <v>0.0004</v>
      </c>
      <c r="R486" s="202">
        <f>Q486*H486</f>
        <v>0.000504</v>
      </c>
      <c r="S486" s="202">
        <v>0</v>
      </c>
      <c r="T486" s="203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204" t="s">
        <v>321</v>
      </c>
      <c r="AT486" s="204" t="s">
        <v>217</v>
      </c>
      <c r="AU486" s="204" t="s">
        <v>86</v>
      </c>
      <c r="AY486" s="18" t="s">
        <v>215</v>
      </c>
      <c r="BE486" s="205">
        <f>IF(N486="základní",J486,0)</f>
        <v>0</v>
      </c>
      <c r="BF486" s="205">
        <f>IF(N486="snížená",J486,0)</f>
        <v>0</v>
      </c>
      <c r="BG486" s="205">
        <f>IF(N486="zákl. přenesená",J486,0)</f>
        <v>0</v>
      </c>
      <c r="BH486" s="205">
        <f>IF(N486="sníž. přenesená",J486,0)</f>
        <v>0</v>
      </c>
      <c r="BI486" s="205">
        <f>IF(N486="nulová",J486,0)</f>
        <v>0</v>
      </c>
      <c r="BJ486" s="18" t="s">
        <v>84</v>
      </c>
      <c r="BK486" s="205">
        <f>ROUND(I486*H486,2)</f>
        <v>0</v>
      </c>
      <c r="BL486" s="18" t="s">
        <v>321</v>
      </c>
      <c r="BM486" s="204" t="s">
        <v>2152</v>
      </c>
    </row>
    <row r="487" spans="2:51" s="14" customFormat="1" ht="11.25">
      <c r="B487" s="217"/>
      <c r="C487" s="218"/>
      <c r="D487" s="208" t="s">
        <v>224</v>
      </c>
      <c r="E487" s="219" t="s">
        <v>1</v>
      </c>
      <c r="F487" s="220" t="s">
        <v>1773</v>
      </c>
      <c r="G487" s="218"/>
      <c r="H487" s="221">
        <v>1.26</v>
      </c>
      <c r="I487" s="222"/>
      <c r="J487" s="218"/>
      <c r="K487" s="218"/>
      <c r="L487" s="223"/>
      <c r="M487" s="224"/>
      <c r="N487" s="225"/>
      <c r="O487" s="225"/>
      <c r="P487" s="225"/>
      <c r="Q487" s="225"/>
      <c r="R487" s="225"/>
      <c r="S487" s="225"/>
      <c r="T487" s="226"/>
      <c r="AT487" s="227" t="s">
        <v>224</v>
      </c>
      <c r="AU487" s="227" t="s">
        <v>86</v>
      </c>
      <c r="AV487" s="14" t="s">
        <v>86</v>
      </c>
      <c r="AW487" s="14" t="s">
        <v>32</v>
      </c>
      <c r="AX487" s="14" t="s">
        <v>84</v>
      </c>
      <c r="AY487" s="227" t="s">
        <v>215</v>
      </c>
    </row>
    <row r="488" spans="1:65" s="2" customFormat="1" ht="37.9" customHeight="1">
      <c r="A488" s="35"/>
      <c r="B488" s="36"/>
      <c r="C488" s="250" t="s">
        <v>1468</v>
      </c>
      <c r="D488" s="250" t="s">
        <v>527</v>
      </c>
      <c r="E488" s="251" t="s">
        <v>2153</v>
      </c>
      <c r="F488" s="252" t="s">
        <v>2154</v>
      </c>
      <c r="G488" s="253" t="s">
        <v>230</v>
      </c>
      <c r="H488" s="254">
        <v>1.449</v>
      </c>
      <c r="I488" s="255"/>
      <c r="J488" s="256">
        <f>ROUND(I488*H488,2)</f>
        <v>0</v>
      </c>
      <c r="K488" s="252" t="s">
        <v>231</v>
      </c>
      <c r="L488" s="257"/>
      <c r="M488" s="258" t="s">
        <v>1</v>
      </c>
      <c r="N488" s="259" t="s">
        <v>42</v>
      </c>
      <c r="O488" s="72"/>
      <c r="P488" s="202">
        <f>O488*H488</f>
        <v>0</v>
      </c>
      <c r="Q488" s="202">
        <v>0.0045</v>
      </c>
      <c r="R488" s="202">
        <f>Q488*H488</f>
        <v>0.006520499999999999</v>
      </c>
      <c r="S488" s="202">
        <v>0</v>
      </c>
      <c r="T488" s="203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204" t="s">
        <v>472</v>
      </c>
      <c r="AT488" s="204" t="s">
        <v>527</v>
      </c>
      <c r="AU488" s="204" t="s">
        <v>86</v>
      </c>
      <c r="AY488" s="18" t="s">
        <v>215</v>
      </c>
      <c r="BE488" s="205">
        <f>IF(N488="základní",J488,0)</f>
        <v>0</v>
      </c>
      <c r="BF488" s="205">
        <f>IF(N488="snížená",J488,0)</f>
        <v>0</v>
      </c>
      <c r="BG488" s="205">
        <f>IF(N488="zákl. přenesená",J488,0)</f>
        <v>0</v>
      </c>
      <c r="BH488" s="205">
        <f>IF(N488="sníž. přenesená",J488,0)</f>
        <v>0</v>
      </c>
      <c r="BI488" s="205">
        <f>IF(N488="nulová",J488,0)</f>
        <v>0</v>
      </c>
      <c r="BJ488" s="18" t="s">
        <v>84</v>
      </c>
      <c r="BK488" s="205">
        <f>ROUND(I488*H488,2)</f>
        <v>0</v>
      </c>
      <c r="BL488" s="18" t="s">
        <v>321</v>
      </c>
      <c r="BM488" s="204" t="s">
        <v>2155</v>
      </c>
    </row>
    <row r="489" spans="2:51" s="14" customFormat="1" ht="11.25">
      <c r="B489" s="217"/>
      <c r="C489" s="218"/>
      <c r="D489" s="208" t="s">
        <v>224</v>
      </c>
      <c r="E489" s="219" t="s">
        <v>1</v>
      </c>
      <c r="F489" s="220" t="s">
        <v>1773</v>
      </c>
      <c r="G489" s="218"/>
      <c r="H489" s="221">
        <v>1.26</v>
      </c>
      <c r="I489" s="222"/>
      <c r="J489" s="218"/>
      <c r="K489" s="218"/>
      <c r="L489" s="223"/>
      <c r="M489" s="224"/>
      <c r="N489" s="225"/>
      <c r="O489" s="225"/>
      <c r="P489" s="225"/>
      <c r="Q489" s="225"/>
      <c r="R489" s="225"/>
      <c r="S489" s="225"/>
      <c r="T489" s="226"/>
      <c r="AT489" s="227" t="s">
        <v>224</v>
      </c>
      <c r="AU489" s="227" t="s">
        <v>86</v>
      </c>
      <c r="AV489" s="14" t="s">
        <v>86</v>
      </c>
      <c r="AW489" s="14" t="s">
        <v>32</v>
      </c>
      <c r="AX489" s="14" t="s">
        <v>84</v>
      </c>
      <c r="AY489" s="227" t="s">
        <v>215</v>
      </c>
    </row>
    <row r="490" spans="2:51" s="14" customFormat="1" ht="11.25">
      <c r="B490" s="217"/>
      <c r="C490" s="218"/>
      <c r="D490" s="208" t="s">
        <v>224</v>
      </c>
      <c r="E490" s="218"/>
      <c r="F490" s="220" t="s">
        <v>2156</v>
      </c>
      <c r="G490" s="218"/>
      <c r="H490" s="221">
        <v>1.449</v>
      </c>
      <c r="I490" s="222"/>
      <c r="J490" s="218"/>
      <c r="K490" s="218"/>
      <c r="L490" s="223"/>
      <c r="M490" s="224"/>
      <c r="N490" s="225"/>
      <c r="O490" s="225"/>
      <c r="P490" s="225"/>
      <c r="Q490" s="225"/>
      <c r="R490" s="225"/>
      <c r="S490" s="225"/>
      <c r="T490" s="226"/>
      <c r="AT490" s="227" t="s">
        <v>224</v>
      </c>
      <c r="AU490" s="227" t="s">
        <v>86</v>
      </c>
      <c r="AV490" s="14" t="s">
        <v>86</v>
      </c>
      <c r="AW490" s="14" t="s">
        <v>4</v>
      </c>
      <c r="AX490" s="14" t="s">
        <v>84</v>
      </c>
      <c r="AY490" s="227" t="s">
        <v>215</v>
      </c>
    </row>
    <row r="491" spans="1:65" s="2" customFormat="1" ht="24.2" customHeight="1">
      <c r="A491" s="35"/>
      <c r="B491" s="36"/>
      <c r="C491" s="193" t="s">
        <v>2157</v>
      </c>
      <c r="D491" s="193" t="s">
        <v>217</v>
      </c>
      <c r="E491" s="194" t="s">
        <v>2158</v>
      </c>
      <c r="F491" s="195" t="s">
        <v>2159</v>
      </c>
      <c r="G491" s="196" t="s">
        <v>272</v>
      </c>
      <c r="H491" s="197">
        <v>0.385</v>
      </c>
      <c r="I491" s="198"/>
      <c r="J491" s="199">
        <f>ROUND(I491*H491,2)</f>
        <v>0</v>
      </c>
      <c r="K491" s="195" t="s">
        <v>231</v>
      </c>
      <c r="L491" s="40"/>
      <c r="M491" s="200" t="s">
        <v>1</v>
      </c>
      <c r="N491" s="201" t="s">
        <v>42</v>
      </c>
      <c r="O491" s="72"/>
      <c r="P491" s="202">
        <f>O491*H491</f>
        <v>0</v>
      </c>
      <c r="Q491" s="202">
        <v>0</v>
      </c>
      <c r="R491" s="202">
        <f>Q491*H491</f>
        <v>0</v>
      </c>
      <c r="S491" s="202">
        <v>0</v>
      </c>
      <c r="T491" s="203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204" t="s">
        <v>321</v>
      </c>
      <c r="AT491" s="204" t="s">
        <v>217</v>
      </c>
      <c r="AU491" s="204" t="s">
        <v>86</v>
      </c>
      <c r="AY491" s="18" t="s">
        <v>215</v>
      </c>
      <c r="BE491" s="205">
        <f>IF(N491="základní",J491,0)</f>
        <v>0</v>
      </c>
      <c r="BF491" s="205">
        <f>IF(N491="snížená",J491,0)</f>
        <v>0</v>
      </c>
      <c r="BG491" s="205">
        <f>IF(N491="zákl. přenesená",J491,0)</f>
        <v>0</v>
      </c>
      <c r="BH491" s="205">
        <f>IF(N491="sníž. přenesená",J491,0)</f>
        <v>0</v>
      </c>
      <c r="BI491" s="205">
        <f>IF(N491="nulová",J491,0)</f>
        <v>0</v>
      </c>
      <c r="BJ491" s="18" t="s">
        <v>84</v>
      </c>
      <c r="BK491" s="205">
        <f>ROUND(I491*H491,2)</f>
        <v>0</v>
      </c>
      <c r="BL491" s="18" t="s">
        <v>321</v>
      </c>
      <c r="BM491" s="204" t="s">
        <v>2160</v>
      </c>
    </row>
    <row r="492" spans="2:63" s="12" customFormat="1" ht="22.9" customHeight="1">
      <c r="B492" s="177"/>
      <c r="C492" s="178"/>
      <c r="D492" s="179" t="s">
        <v>76</v>
      </c>
      <c r="E492" s="191" t="s">
        <v>2161</v>
      </c>
      <c r="F492" s="191" t="s">
        <v>2162</v>
      </c>
      <c r="G492" s="178"/>
      <c r="H492" s="178"/>
      <c r="I492" s="181"/>
      <c r="J492" s="192">
        <f>BK492</f>
        <v>0</v>
      </c>
      <c r="K492" s="178"/>
      <c r="L492" s="183"/>
      <c r="M492" s="184"/>
      <c r="N492" s="185"/>
      <c r="O492" s="185"/>
      <c r="P492" s="186">
        <f>P493</f>
        <v>0</v>
      </c>
      <c r="Q492" s="185"/>
      <c r="R492" s="186">
        <f>R493</f>
        <v>0</v>
      </c>
      <c r="S492" s="185"/>
      <c r="T492" s="187">
        <f>T493</f>
        <v>0</v>
      </c>
      <c r="AR492" s="188" t="s">
        <v>86</v>
      </c>
      <c r="AT492" s="189" t="s">
        <v>76</v>
      </c>
      <c r="AU492" s="189" t="s">
        <v>84</v>
      </c>
      <c r="AY492" s="188" t="s">
        <v>215</v>
      </c>
      <c r="BK492" s="190">
        <f>BK493</f>
        <v>0</v>
      </c>
    </row>
    <row r="493" spans="1:65" s="2" customFormat="1" ht="21.75" customHeight="1">
      <c r="A493" s="35"/>
      <c r="B493" s="36"/>
      <c r="C493" s="193" t="s">
        <v>2163</v>
      </c>
      <c r="D493" s="193" t="s">
        <v>217</v>
      </c>
      <c r="E493" s="194" t="s">
        <v>2164</v>
      </c>
      <c r="F493" s="195" t="s">
        <v>2165</v>
      </c>
      <c r="G493" s="196" t="s">
        <v>588</v>
      </c>
      <c r="H493" s="197">
        <v>1</v>
      </c>
      <c r="I493" s="198"/>
      <c r="J493" s="199">
        <f>ROUND(I493*H493,2)</f>
        <v>0</v>
      </c>
      <c r="K493" s="195" t="s">
        <v>221</v>
      </c>
      <c r="L493" s="40"/>
      <c r="M493" s="200" t="s">
        <v>1</v>
      </c>
      <c r="N493" s="201" t="s">
        <v>42</v>
      </c>
      <c r="O493" s="72"/>
      <c r="P493" s="202">
        <f>O493*H493</f>
        <v>0</v>
      </c>
      <c r="Q493" s="202">
        <v>0</v>
      </c>
      <c r="R493" s="202">
        <f>Q493*H493</f>
        <v>0</v>
      </c>
      <c r="S493" s="202">
        <v>0</v>
      </c>
      <c r="T493" s="203">
        <f>S493*H493</f>
        <v>0</v>
      </c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R493" s="204" t="s">
        <v>321</v>
      </c>
      <c r="AT493" s="204" t="s">
        <v>217</v>
      </c>
      <c r="AU493" s="204" t="s">
        <v>86</v>
      </c>
      <c r="AY493" s="18" t="s">
        <v>215</v>
      </c>
      <c r="BE493" s="205">
        <f>IF(N493="základní",J493,0)</f>
        <v>0</v>
      </c>
      <c r="BF493" s="205">
        <f>IF(N493="snížená",J493,0)</f>
        <v>0</v>
      </c>
      <c r="BG493" s="205">
        <f>IF(N493="zákl. přenesená",J493,0)</f>
        <v>0</v>
      </c>
      <c r="BH493" s="205">
        <f>IF(N493="sníž. přenesená",J493,0)</f>
        <v>0</v>
      </c>
      <c r="BI493" s="205">
        <f>IF(N493="nulová",J493,0)</f>
        <v>0</v>
      </c>
      <c r="BJ493" s="18" t="s">
        <v>84</v>
      </c>
      <c r="BK493" s="205">
        <f>ROUND(I493*H493,2)</f>
        <v>0</v>
      </c>
      <c r="BL493" s="18" t="s">
        <v>321</v>
      </c>
      <c r="BM493" s="204" t="s">
        <v>2166</v>
      </c>
    </row>
    <row r="494" spans="2:63" s="12" customFormat="1" ht="22.9" customHeight="1">
      <c r="B494" s="177"/>
      <c r="C494" s="178"/>
      <c r="D494" s="179" t="s">
        <v>76</v>
      </c>
      <c r="E494" s="191" t="s">
        <v>2167</v>
      </c>
      <c r="F494" s="191" t="s">
        <v>2168</v>
      </c>
      <c r="G494" s="178"/>
      <c r="H494" s="178"/>
      <c r="I494" s="181"/>
      <c r="J494" s="192">
        <f>BK494</f>
        <v>0</v>
      </c>
      <c r="K494" s="178"/>
      <c r="L494" s="183"/>
      <c r="M494" s="184"/>
      <c r="N494" s="185"/>
      <c r="O494" s="185"/>
      <c r="P494" s="186">
        <f>SUM(P495:P497)</f>
        <v>0</v>
      </c>
      <c r="Q494" s="185"/>
      <c r="R494" s="186">
        <f>SUM(R495:R497)</f>
        <v>0.010846709999999999</v>
      </c>
      <c r="S494" s="185"/>
      <c r="T494" s="187">
        <f>SUM(T495:T497)</f>
        <v>0</v>
      </c>
      <c r="AR494" s="188" t="s">
        <v>86</v>
      </c>
      <c r="AT494" s="189" t="s">
        <v>76</v>
      </c>
      <c r="AU494" s="189" t="s">
        <v>84</v>
      </c>
      <c r="AY494" s="188" t="s">
        <v>215</v>
      </c>
      <c r="BK494" s="190">
        <f>SUM(BK495:BK497)</f>
        <v>0</v>
      </c>
    </row>
    <row r="495" spans="1:65" s="2" customFormat="1" ht="21.75" customHeight="1">
      <c r="A495" s="35"/>
      <c r="B495" s="36"/>
      <c r="C495" s="193" t="s">
        <v>2169</v>
      </c>
      <c r="D495" s="193" t="s">
        <v>217</v>
      </c>
      <c r="E495" s="194" t="s">
        <v>2170</v>
      </c>
      <c r="F495" s="195" t="s">
        <v>2171</v>
      </c>
      <c r="G495" s="196" t="s">
        <v>230</v>
      </c>
      <c r="H495" s="197">
        <v>1.913</v>
      </c>
      <c r="I495" s="198"/>
      <c r="J495" s="199">
        <f>ROUND(I495*H495,2)</f>
        <v>0</v>
      </c>
      <c r="K495" s="195" t="s">
        <v>231</v>
      </c>
      <c r="L495" s="40"/>
      <c r="M495" s="200" t="s">
        <v>1</v>
      </c>
      <c r="N495" s="201" t="s">
        <v>42</v>
      </c>
      <c r="O495" s="72"/>
      <c r="P495" s="202">
        <f>O495*H495</f>
        <v>0</v>
      </c>
      <c r="Q495" s="202">
        <v>0.00567</v>
      </c>
      <c r="R495" s="202">
        <f>Q495*H495</f>
        <v>0.010846709999999999</v>
      </c>
      <c r="S495" s="202">
        <v>0</v>
      </c>
      <c r="T495" s="203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204" t="s">
        <v>321</v>
      </c>
      <c r="AT495" s="204" t="s">
        <v>217</v>
      </c>
      <c r="AU495" s="204" t="s">
        <v>86</v>
      </c>
      <c r="AY495" s="18" t="s">
        <v>215</v>
      </c>
      <c r="BE495" s="205">
        <f>IF(N495="základní",J495,0)</f>
        <v>0</v>
      </c>
      <c r="BF495" s="205">
        <f>IF(N495="snížená",J495,0)</f>
        <v>0</v>
      </c>
      <c r="BG495" s="205">
        <f>IF(N495="zákl. přenesená",J495,0)</f>
        <v>0</v>
      </c>
      <c r="BH495" s="205">
        <f>IF(N495="sníž. přenesená",J495,0)</f>
        <v>0</v>
      </c>
      <c r="BI495" s="205">
        <f>IF(N495="nulová",J495,0)</f>
        <v>0</v>
      </c>
      <c r="BJ495" s="18" t="s">
        <v>84</v>
      </c>
      <c r="BK495" s="205">
        <f>ROUND(I495*H495,2)</f>
        <v>0</v>
      </c>
      <c r="BL495" s="18" t="s">
        <v>321</v>
      </c>
      <c r="BM495" s="204" t="s">
        <v>2172</v>
      </c>
    </row>
    <row r="496" spans="2:51" s="14" customFormat="1" ht="11.25">
      <c r="B496" s="217"/>
      <c r="C496" s="218"/>
      <c r="D496" s="208" t="s">
        <v>224</v>
      </c>
      <c r="E496" s="219" t="s">
        <v>1</v>
      </c>
      <c r="F496" s="220" t="s">
        <v>2173</v>
      </c>
      <c r="G496" s="218"/>
      <c r="H496" s="221">
        <v>1.913</v>
      </c>
      <c r="I496" s="222"/>
      <c r="J496" s="218"/>
      <c r="K496" s="218"/>
      <c r="L496" s="223"/>
      <c r="M496" s="224"/>
      <c r="N496" s="225"/>
      <c r="O496" s="225"/>
      <c r="P496" s="225"/>
      <c r="Q496" s="225"/>
      <c r="R496" s="225"/>
      <c r="S496" s="225"/>
      <c r="T496" s="226"/>
      <c r="AT496" s="227" t="s">
        <v>224</v>
      </c>
      <c r="AU496" s="227" t="s">
        <v>86</v>
      </c>
      <c r="AV496" s="14" t="s">
        <v>86</v>
      </c>
      <c r="AW496" s="14" t="s">
        <v>32</v>
      </c>
      <c r="AX496" s="14" t="s">
        <v>84</v>
      </c>
      <c r="AY496" s="227" t="s">
        <v>215</v>
      </c>
    </row>
    <row r="497" spans="1:65" s="2" customFormat="1" ht="24.2" customHeight="1">
      <c r="A497" s="35"/>
      <c r="B497" s="36"/>
      <c r="C497" s="193" t="s">
        <v>2174</v>
      </c>
      <c r="D497" s="193" t="s">
        <v>217</v>
      </c>
      <c r="E497" s="194" t="s">
        <v>2175</v>
      </c>
      <c r="F497" s="195" t="s">
        <v>2176</v>
      </c>
      <c r="G497" s="196" t="s">
        <v>272</v>
      </c>
      <c r="H497" s="197">
        <v>0.011</v>
      </c>
      <c r="I497" s="198"/>
      <c r="J497" s="199">
        <f>ROUND(I497*H497,2)</f>
        <v>0</v>
      </c>
      <c r="K497" s="195" t="s">
        <v>231</v>
      </c>
      <c r="L497" s="40"/>
      <c r="M497" s="200" t="s">
        <v>1</v>
      </c>
      <c r="N497" s="201" t="s">
        <v>42</v>
      </c>
      <c r="O497" s="72"/>
      <c r="P497" s="202">
        <f>O497*H497</f>
        <v>0</v>
      </c>
      <c r="Q497" s="202">
        <v>0</v>
      </c>
      <c r="R497" s="202">
        <f>Q497*H497</f>
        <v>0</v>
      </c>
      <c r="S497" s="202">
        <v>0</v>
      </c>
      <c r="T497" s="203">
        <f>S497*H497</f>
        <v>0</v>
      </c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R497" s="204" t="s">
        <v>321</v>
      </c>
      <c r="AT497" s="204" t="s">
        <v>217</v>
      </c>
      <c r="AU497" s="204" t="s">
        <v>86</v>
      </c>
      <c r="AY497" s="18" t="s">
        <v>215</v>
      </c>
      <c r="BE497" s="205">
        <f>IF(N497="základní",J497,0)</f>
        <v>0</v>
      </c>
      <c r="BF497" s="205">
        <f>IF(N497="snížená",J497,0)</f>
        <v>0</v>
      </c>
      <c r="BG497" s="205">
        <f>IF(N497="zákl. přenesená",J497,0)</f>
        <v>0</v>
      </c>
      <c r="BH497" s="205">
        <f>IF(N497="sníž. přenesená",J497,0)</f>
        <v>0</v>
      </c>
      <c r="BI497" s="205">
        <f>IF(N497="nulová",J497,0)</f>
        <v>0</v>
      </c>
      <c r="BJ497" s="18" t="s">
        <v>84</v>
      </c>
      <c r="BK497" s="205">
        <f>ROUND(I497*H497,2)</f>
        <v>0</v>
      </c>
      <c r="BL497" s="18" t="s">
        <v>321</v>
      </c>
      <c r="BM497" s="204" t="s">
        <v>2177</v>
      </c>
    </row>
    <row r="498" spans="2:63" s="12" customFormat="1" ht="25.9" customHeight="1">
      <c r="B498" s="177"/>
      <c r="C498" s="178"/>
      <c r="D498" s="179" t="s">
        <v>76</v>
      </c>
      <c r="E498" s="180" t="s">
        <v>527</v>
      </c>
      <c r="F498" s="180" t="s">
        <v>947</v>
      </c>
      <c r="G498" s="178"/>
      <c r="H498" s="178"/>
      <c r="I498" s="181"/>
      <c r="J498" s="182">
        <f>BK498</f>
        <v>0</v>
      </c>
      <c r="K498" s="178"/>
      <c r="L498" s="183"/>
      <c r="M498" s="184"/>
      <c r="N498" s="185"/>
      <c r="O498" s="185"/>
      <c r="P498" s="186">
        <f>P499+P501</f>
        <v>0</v>
      </c>
      <c r="Q498" s="185"/>
      <c r="R498" s="186">
        <f>R499+R501</f>
        <v>0.388792</v>
      </c>
      <c r="S498" s="185"/>
      <c r="T498" s="187">
        <f>T499+T501</f>
        <v>0</v>
      </c>
      <c r="AR498" s="188" t="s">
        <v>95</v>
      </c>
      <c r="AT498" s="189" t="s">
        <v>76</v>
      </c>
      <c r="AU498" s="189" t="s">
        <v>77</v>
      </c>
      <c r="AY498" s="188" t="s">
        <v>215</v>
      </c>
      <c r="BK498" s="190">
        <f>BK499+BK501</f>
        <v>0</v>
      </c>
    </row>
    <row r="499" spans="2:63" s="12" customFormat="1" ht="22.9" customHeight="1">
      <c r="B499" s="177"/>
      <c r="C499" s="178"/>
      <c r="D499" s="179" t="s">
        <v>76</v>
      </c>
      <c r="E499" s="191" t="s">
        <v>2178</v>
      </c>
      <c r="F499" s="191" t="s">
        <v>2179</v>
      </c>
      <c r="G499" s="178"/>
      <c r="H499" s="178"/>
      <c r="I499" s="181"/>
      <c r="J499" s="192">
        <f>BK499</f>
        <v>0</v>
      </c>
      <c r="K499" s="178"/>
      <c r="L499" s="183"/>
      <c r="M499" s="184"/>
      <c r="N499" s="185"/>
      <c r="O499" s="185"/>
      <c r="P499" s="186">
        <f>P500</f>
        <v>0</v>
      </c>
      <c r="Q499" s="185"/>
      <c r="R499" s="186">
        <f>R500</f>
        <v>0</v>
      </c>
      <c r="S499" s="185"/>
      <c r="T499" s="187">
        <f>T500</f>
        <v>0</v>
      </c>
      <c r="AR499" s="188" t="s">
        <v>95</v>
      </c>
      <c r="AT499" s="189" t="s">
        <v>76</v>
      </c>
      <c r="AU499" s="189" t="s">
        <v>84</v>
      </c>
      <c r="AY499" s="188" t="s">
        <v>215</v>
      </c>
      <c r="BK499" s="190">
        <f>BK500</f>
        <v>0</v>
      </c>
    </row>
    <row r="500" spans="1:65" s="2" customFormat="1" ht="24.2" customHeight="1">
      <c r="A500" s="35"/>
      <c r="B500" s="36"/>
      <c r="C500" s="193" t="s">
        <v>2180</v>
      </c>
      <c r="D500" s="193" t="s">
        <v>217</v>
      </c>
      <c r="E500" s="194" t="s">
        <v>2181</v>
      </c>
      <c r="F500" s="195" t="s">
        <v>2182</v>
      </c>
      <c r="G500" s="196" t="s">
        <v>588</v>
      </c>
      <c r="H500" s="197">
        <v>8</v>
      </c>
      <c r="I500" s="198"/>
      <c r="J500" s="199">
        <f>ROUND(I500*H500,2)</f>
        <v>0</v>
      </c>
      <c r="K500" s="195" t="s">
        <v>221</v>
      </c>
      <c r="L500" s="40"/>
      <c r="M500" s="200" t="s">
        <v>1</v>
      </c>
      <c r="N500" s="201" t="s">
        <v>42</v>
      </c>
      <c r="O500" s="72"/>
      <c r="P500" s="202">
        <f>O500*H500</f>
        <v>0</v>
      </c>
      <c r="Q500" s="202">
        <v>0</v>
      </c>
      <c r="R500" s="202">
        <f>Q500*H500</f>
        <v>0</v>
      </c>
      <c r="S500" s="202">
        <v>0</v>
      </c>
      <c r="T500" s="203">
        <f>S500*H500</f>
        <v>0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204" t="s">
        <v>657</v>
      </c>
      <c r="AT500" s="204" t="s">
        <v>217</v>
      </c>
      <c r="AU500" s="204" t="s">
        <v>86</v>
      </c>
      <c r="AY500" s="18" t="s">
        <v>215</v>
      </c>
      <c r="BE500" s="205">
        <f>IF(N500="základní",J500,0)</f>
        <v>0</v>
      </c>
      <c r="BF500" s="205">
        <f>IF(N500="snížená",J500,0)</f>
        <v>0</v>
      </c>
      <c r="BG500" s="205">
        <f>IF(N500="zákl. přenesená",J500,0)</f>
        <v>0</v>
      </c>
      <c r="BH500" s="205">
        <f>IF(N500="sníž. přenesená",J500,0)</f>
        <v>0</v>
      </c>
      <c r="BI500" s="205">
        <f>IF(N500="nulová",J500,0)</f>
        <v>0</v>
      </c>
      <c r="BJ500" s="18" t="s">
        <v>84</v>
      </c>
      <c r="BK500" s="205">
        <f>ROUND(I500*H500,2)</f>
        <v>0</v>
      </c>
      <c r="BL500" s="18" t="s">
        <v>657</v>
      </c>
      <c r="BM500" s="204" t="s">
        <v>2183</v>
      </c>
    </row>
    <row r="501" spans="2:63" s="12" customFormat="1" ht="22.9" customHeight="1">
      <c r="B501" s="177"/>
      <c r="C501" s="178"/>
      <c r="D501" s="179" t="s">
        <v>76</v>
      </c>
      <c r="E501" s="191" t="s">
        <v>948</v>
      </c>
      <c r="F501" s="191" t="s">
        <v>949</v>
      </c>
      <c r="G501" s="178"/>
      <c r="H501" s="178"/>
      <c r="I501" s="181"/>
      <c r="J501" s="192">
        <f>BK501</f>
        <v>0</v>
      </c>
      <c r="K501" s="178"/>
      <c r="L501" s="183"/>
      <c r="M501" s="184"/>
      <c r="N501" s="185"/>
      <c r="O501" s="185"/>
      <c r="P501" s="186">
        <f>SUM(P502:P508)</f>
        <v>0</v>
      </c>
      <c r="Q501" s="185"/>
      <c r="R501" s="186">
        <f>SUM(R502:R508)</f>
        <v>0.388792</v>
      </c>
      <c r="S501" s="185"/>
      <c r="T501" s="187">
        <f>SUM(T502:T508)</f>
        <v>0</v>
      </c>
      <c r="AR501" s="188" t="s">
        <v>95</v>
      </c>
      <c r="AT501" s="189" t="s">
        <v>76</v>
      </c>
      <c r="AU501" s="189" t="s">
        <v>84</v>
      </c>
      <c r="AY501" s="188" t="s">
        <v>215</v>
      </c>
      <c r="BK501" s="190">
        <f>SUM(BK502:BK508)</f>
        <v>0</v>
      </c>
    </row>
    <row r="502" spans="1:65" s="2" customFormat="1" ht="16.5" customHeight="1">
      <c r="A502" s="35"/>
      <c r="B502" s="36"/>
      <c r="C502" s="193" t="s">
        <v>2184</v>
      </c>
      <c r="D502" s="193" t="s">
        <v>217</v>
      </c>
      <c r="E502" s="194" t="s">
        <v>951</v>
      </c>
      <c r="F502" s="195" t="s">
        <v>952</v>
      </c>
      <c r="G502" s="196" t="s">
        <v>220</v>
      </c>
      <c r="H502" s="197">
        <v>8.8</v>
      </c>
      <c r="I502" s="198"/>
      <c r="J502" s="199">
        <f>ROUND(I502*H502,2)</f>
        <v>0</v>
      </c>
      <c r="K502" s="195" t="s">
        <v>231</v>
      </c>
      <c r="L502" s="40"/>
      <c r="M502" s="200" t="s">
        <v>1</v>
      </c>
      <c r="N502" s="201" t="s">
        <v>42</v>
      </c>
      <c r="O502" s="72"/>
      <c r="P502" s="202">
        <f>O502*H502</f>
        <v>0</v>
      </c>
      <c r="Q502" s="202">
        <v>9E-05</v>
      </c>
      <c r="R502" s="202">
        <f>Q502*H502</f>
        <v>0.0007920000000000001</v>
      </c>
      <c r="S502" s="202">
        <v>0</v>
      </c>
      <c r="T502" s="203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204" t="s">
        <v>657</v>
      </c>
      <c r="AT502" s="204" t="s">
        <v>217</v>
      </c>
      <c r="AU502" s="204" t="s">
        <v>86</v>
      </c>
      <c r="AY502" s="18" t="s">
        <v>215</v>
      </c>
      <c r="BE502" s="205">
        <f>IF(N502="základní",J502,0)</f>
        <v>0</v>
      </c>
      <c r="BF502" s="205">
        <f>IF(N502="snížená",J502,0)</f>
        <v>0</v>
      </c>
      <c r="BG502" s="205">
        <f>IF(N502="zákl. přenesená",J502,0)</f>
        <v>0</v>
      </c>
      <c r="BH502" s="205">
        <f>IF(N502="sníž. přenesená",J502,0)</f>
        <v>0</v>
      </c>
      <c r="BI502" s="205">
        <f>IF(N502="nulová",J502,0)</f>
        <v>0</v>
      </c>
      <c r="BJ502" s="18" t="s">
        <v>84</v>
      </c>
      <c r="BK502" s="205">
        <f>ROUND(I502*H502,2)</f>
        <v>0</v>
      </c>
      <c r="BL502" s="18" t="s">
        <v>657</v>
      </c>
      <c r="BM502" s="204" t="s">
        <v>953</v>
      </c>
    </row>
    <row r="503" spans="2:51" s="13" customFormat="1" ht="11.25">
      <c r="B503" s="206"/>
      <c r="C503" s="207"/>
      <c r="D503" s="208" t="s">
        <v>224</v>
      </c>
      <c r="E503" s="209" t="s">
        <v>1</v>
      </c>
      <c r="F503" s="210" t="s">
        <v>954</v>
      </c>
      <c r="G503" s="207"/>
      <c r="H503" s="209" t="s">
        <v>1</v>
      </c>
      <c r="I503" s="211"/>
      <c r="J503" s="207"/>
      <c r="K503" s="207"/>
      <c r="L503" s="212"/>
      <c r="M503" s="213"/>
      <c r="N503" s="214"/>
      <c r="O503" s="214"/>
      <c r="P503" s="214"/>
      <c r="Q503" s="214"/>
      <c r="R503" s="214"/>
      <c r="S503" s="214"/>
      <c r="T503" s="215"/>
      <c r="AT503" s="216" t="s">
        <v>224</v>
      </c>
      <c r="AU503" s="216" t="s">
        <v>86</v>
      </c>
      <c r="AV503" s="13" t="s">
        <v>84</v>
      </c>
      <c r="AW503" s="13" t="s">
        <v>32</v>
      </c>
      <c r="AX503" s="13" t="s">
        <v>77</v>
      </c>
      <c r="AY503" s="216" t="s">
        <v>215</v>
      </c>
    </row>
    <row r="504" spans="2:51" s="14" customFormat="1" ht="11.25">
      <c r="B504" s="217"/>
      <c r="C504" s="218"/>
      <c r="D504" s="208" t="s">
        <v>224</v>
      </c>
      <c r="E504" s="219" t="s">
        <v>1</v>
      </c>
      <c r="F504" s="220" t="s">
        <v>1741</v>
      </c>
      <c r="G504" s="218"/>
      <c r="H504" s="221">
        <v>6.6</v>
      </c>
      <c r="I504" s="222"/>
      <c r="J504" s="218"/>
      <c r="K504" s="218"/>
      <c r="L504" s="223"/>
      <c r="M504" s="224"/>
      <c r="N504" s="225"/>
      <c r="O504" s="225"/>
      <c r="P504" s="225"/>
      <c r="Q504" s="225"/>
      <c r="R504" s="225"/>
      <c r="S504" s="225"/>
      <c r="T504" s="226"/>
      <c r="AT504" s="227" t="s">
        <v>224</v>
      </c>
      <c r="AU504" s="227" t="s">
        <v>86</v>
      </c>
      <c r="AV504" s="14" t="s">
        <v>86</v>
      </c>
      <c r="AW504" s="14" t="s">
        <v>32</v>
      </c>
      <c r="AX504" s="14" t="s">
        <v>77</v>
      </c>
      <c r="AY504" s="227" t="s">
        <v>215</v>
      </c>
    </row>
    <row r="505" spans="2:51" s="14" customFormat="1" ht="11.25">
      <c r="B505" s="217"/>
      <c r="C505" s="218"/>
      <c r="D505" s="208" t="s">
        <v>224</v>
      </c>
      <c r="E505" s="219" t="s">
        <v>1</v>
      </c>
      <c r="F505" s="220" t="s">
        <v>956</v>
      </c>
      <c r="G505" s="218"/>
      <c r="H505" s="221">
        <v>2.2</v>
      </c>
      <c r="I505" s="222"/>
      <c r="J505" s="218"/>
      <c r="K505" s="218"/>
      <c r="L505" s="223"/>
      <c r="M505" s="224"/>
      <c r="N505" s="225"/>
      <c r="O505" s="225"/>
      <c r="P505" s="225"/>
      <c r="Q505" s="225"/>
      <c r="R505" s="225"/>
      <c r="S505" s="225"/>
      <c r="T505" s="226"/>
      <c r="AT505" s="227" t="s">
        <v>224</v>
      </c>
      <c r="AU505" s="227" t="s">
        <v>86</v>
      </c>
      <c r="AV505" s="14" t="s">
        <v>86</v>
      </c>
      <c r="AW505" s="14" t="s">
        <v>32</v>
      </c>
      <c r="AX505" s="14" t="s">
        <v>77</v>
      </c>
      <c r="AY505" s="227" t="s">
        <v>215</v>
      </c>
    </row>
    <row r="506" spans="2:51" s="15" customFormat="1" ht="11.25">
      <c r="B506" s="228"/>
      <c r="C506" s="229"/>
      <c r="D506" s="208" t="s">
        <v>224</v>
      </c>
      <c r="E506" s="230" t="s">
        <v>1</v>
      </c>
      <c r="F506" s="231" t="s">
        <v>227</v>
      </c>
      <c r="G506" s="229"/>
      <c r="H506" s="232">
        <v>8.8</v>
      </c>
      <c r="I506" s="233"/>
      <c r="J506" s="229"/>
      <c r="K506" s="229"/>
      <c r="L506" s="234"/>
      <c r="M506" s="235"/>
      <c r="N506" s="236"/>
      <c r="O506" s="236"/>
      <c r="P506" s="236"/>
      <c r="Q506" s="236"/>
      <c r="R506" s="236"/>
      <c r="S506" s="236"/>
      <c r="T506" s="237"/>
      <c r="AT506" s="238" t="s">
        <v>224</v>
      </c>
      <c r="AU506" s="238" t="s">
        <v>86</v>
      </c>
      <c r="AV506" s="15" t="s">
        <v>222</v>
      </c>
      <c r="AW506" s="15" t="s">
        <v>32</v>
      </c>
      <c r="AX506" s="15" t="s">
        <v>84</v>
      </c>
      <c r="AY506" s="238" t="s">
        <v>215</v>
      </c>
    </row>
    <row r="507" spans="1:65" s="2" customFormat="1" ht="24.2" customHeight="1">
      <c r="A507" s="35"/>
      <c r="B507" s="36"/>
      <c r="C507" s="193" t="s">
        <v>2185</v>
      </c>
      <c r="D507" s="193" t="s">
        <v>217</v>
      </c>
      <c r="E507" s="194" t="s">
        <v>2186</v>
      </c>
      <c r="F507" s="195" t="s">
        <v>1743</v>
      </c>
      <c r="G507" s="196" t="s">
        <v>588</v>
      </c>
      <c r="H507" s="197">
        <v>2</v>
      </c>
      <c r="I507" s="198"/>
      <c r="J507" s="199">
        <f>ROUND(I507*H507,2)</f>
        <v>0</v>
      </c>
      <c r="K507" s="195" t="s">
        <v>231</v>
      </c>
      <c r="L507" s="40"/>
      <c r="M507" s="200" t="s">
        <v>1</v>
      </c>
      <c r="N507" s="201" t="s">
        <v>42</v>
      </c>
      <c r="O507" s="72"/>
      <c r="P507" s="202">
        <f>O507*H507</f>
        <v>0</v>
      </c>
      <c r="Q507" s="202">
        <v>0.194</v>
      </c>
      <c r="R507" s="202">
        <f>Q507*H507</f>
        <v>0.388</v>
      </c>
      <c r="S507" s="202">
        <v>0</v>
      </c>
      <c r="T507" s="203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204" t="s">
        <v>657</v>
      </c>
      <c r="AT507" s="204" t="s">
        <v>217</v>
      </c>
      <c r="AU507" s="204" t="s">
        <v>86</v>
      </c>
      <c r="AY507" s="18" t="s">
        <v>215</v>
      </c>
      <c r="BE507" s="205">
        <f>IF(N507="základní",J507,0)</f>
        <v>0</v>
      </c>
      <c r="BF507" s="205">
        <f>IF(N507="snížená",J507,0)</f>
        <v>0</v>
      </c>
      <c r="BG507" s="205">
        <f>IF(N507="zákl. přenesená",J507,0)</f>
        <v>0</v>
      </c>
      <c r="BH507" s="205">
        <f>IF(N507="sníž. přenesená",J507,0)</f>
        <v>0</v>
      </c>
      <c r="BI507" s="205">
        <f>IF(N507="nulová",J507,0)</f>
        <v>0</v>
      </c>
      <c r="BJ507" s="18" t="s">
        <v>84</v>
      </c>
      <c r="BK507" s="205">
        <f>ROUND(I507*H507,2)</f>
        <v>0</v>
      </c>
      <c r="BL507" s="18" t="s">
        <v>657</v>
      </c>
      <c r="BM507" s="204" t="s">
        <v>2187</v>
      </c>
    </row>
    <row r="508" spans="2:51" s="14" customFormat="1" ht="11.25">
      <c r="B508" s="217"/>
      <c r="C508" s="218"/>
      <c r="D508" s="208" t="s">
        <v>224</v>
      </c>
      <c r="E508" s="219" t="s">
        <v>1</v>
      </c>
      <c r="F508" s="220" t="s">
        <v>146</v>
      </c>
      <c r="G508" s="218"/>
      <c r="H508" s="221">
        <v>2</v>
      </c>
      <c r="I508" s="222"/>
      <c r="J508" s="218"/>
      <c r="K508" s="218"/>
      <c r="L508" s="223"/>
      <c r="M508" s="268"/>
      <c r="N508" s="269"/>
      <c r="O508" s="269"/>
      <c r="P508" s="269"/>
      <c r="Q508" s="269"/>
      <c r="R508" s="269"/>
      <c r="S508" s="269"/>
      <c r="T508" s="270"/>
      <c r="AT508" s="227" t="s">
        <v>224</v>
      </c>
      <c r="AU508" s="227" t="s">
        <v>86</v>
      </c>
      <c r="AV508" s="14" t="s">
        <v>86</v>
      </c>
      <c r="AW508" s="14" t="s">
        <v>32</v>
      </c>
      <c r="AX508" s="14" t="s">
        <v>84</v>
      </c>
      <c r="AY508" s="227" t="s">
        <v>215</v>
      </c>
    </row>
    <row r="509" spans="1:31" s="2" customFormat="1" ht="6.95" customHeight="1">
      <c r="A509" s="35"/>
      <c r="B509" s="55"/>
      <c r="C509" s="56"/>
      <c r="D509" s="56"/>
      <c r="E509" s="56"/>
      <c r="F509" s="56"/>
      <c r="G509" s="56"/>
      <c r="H509" s="56"/>
      <c r="I509" s="56"/>
      <c r="J509" s="56"/>
      <c r="K509" s="56"/>
      <c r="L509" s="40"/>
      <c r="M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</row>
  </sheetData>
  <sheetProtection algorithmName="SHA-512" hashValue="NC3WwyXxsKE++Y0FL+eNugBzzEzw/V66NKWKIbPkohwDmemgxAG3u1EnzM5JvjUjyZ/Rtlpb9VWzsDqgLDhD1A==" saltValue="xUj2KMMWj5aDu0UoAtGoi5YgQJEoOZ3qhlxjtxXMzFl4PbL+m+Jc2DhlRZGcaw/zkWL5nbX8wxiAm+ZiaJYJfw==" spinCount="100000" sheet="1" objects="1" scenarios="1" formatColumns="0" formatRows="0" autoFilter="0"/>
  <autoFilter ref="C135:K508"/>
  <mergeCells count="12">
    <mergeCell ref="E128:H128"/>
    <mergeCell ref="L2:V2"/>
    <mergeCell ref="E85:H85"/>
    <mergeCell ref="E87:H87"/>
    <mergeCell ref="E89:H89"/>
    <mergeCell ref="E124:H124"/>
    <mergeCell ref="E126:H126"/>
    <mergeCell ref="E7:H7"/>
    <mergeCell ref="E9:H9"/>
    <mergeCell ref="E11:H11"/>
    <mergeCell ref="E20:H20"/>
    <mergeCell ref="E29:H29"/>
  </mergeCells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portrait" paperSize="9" scale="78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116</v>
      </c>
      <c r="AZ2" s="116" t="s">
        <v>2188</v>
      </c>
      <c r="BA2" s="116" t="s">
        <v>1</v>
      </c>
      <c r="BB2" s="116" t="s">
        <v>1</v>
      </c>
      <c r="BC2" s="116" t="s">
        <v>2189</v>
      </c>
      <c r="BD2" s="116" t="s">
        <v>86</v>
      </c>
    </row>
    <row r="3" spans="2:5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86</v>
      </c>
      <c r="AZ3" s="116" t="s">
        <v>1761</v>
      </c>
      <c r="BA3" s="116" t="s">
        <v>1</v>
      </c>
      <c r="BB3" s="116" t="s">
        <v>1</v>
      </c>
      <c r="BC3" s="116" t="s">
        <v>2190</v>
      </c>
      <c r="BD3" s="116" t="s">
        <v>86</v>
      </c>
    </row>
    <row r="4" spans="2:46" s="1" customFormat="1" ht="24.95" customHeight="1">
      <c r="B4" s="21"/>
      <c r="D4" s="119" t="s">
        <v>136</v>
      </c>
      <c r="L4" s="21"/>
      <c r="M4" s="12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1" t="s">
        <v>16</v>
      </c>
      <c r="L6" s="21"/>
    </row>
    <row r="7" spans="2:12" s="1" customFormat="1" ht="16.5" customHeight="1">
      <c r="B7" s="21"/>
      <c r="E7" s="318" t="str">
        <f>'Rekapitulace stavby'!K6</f>
        <v>BRNO, ZELNÁ - SPLAŠKOVÁ KANALIZACE</v>
      </c>
      <c r="F7" s="319"/>
      <c r="G7" s="319"/>
      <c r="H7" s="319"/>
      <c r="L7" s="21"/>
    </row>
    <row r="8" spans="2:12" s="1" customFormat="1" ht="12" customHeight="1">
      <c r="B8" s="21"/>
      <c r="D8" s="121" t="s">
        <v>145</v>
      </c>
      <c r="L8" s="21"/>
    </row>
    <row r="9" spans="1:31" s="2" customFormat="1" ht="16.5" customHeight="1">
      <c r="A9" s="35"/>
      <c r="B9" s="40"/>
      <c r="C9" s="35"/>
      <c r="D9" s="35"/>
      <c r="E9" s="318" t="s">
        <v>148</v>
      </c>
      <c r="F9" s="321"/>
      <c r="G9" s="321"/>
      <c r="H9" s="32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1" t="s">
        <v>151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22" t="s">
        <v>2191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1" t="s">
        <v>18</v>
      </c>
      <c r="E13" s="35"/>
      <c r="F13" s="110" t="s">
        <v>91</v>
      </c>
      <c r="G13" s="35"/>
      <c r="H13" s="35"/>
      <c r="I13" s="121" t="s">
        <v>19</v>
      </c>
      <c r="J13" s="110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1" t="s">
        <v>20</v>
      </c>
      <c r="E14" s="35"/>
      <c r="F14" s="110" t="s">
        <v>21</v>
      </c>
      <c r="G14" s="35"/>
      <c r="H14" s="35"/>
      <c r="I14" s="121" t="s">
        <v>22</v>
      </c>
      <c r="J14" s="123" t="str">
        <f>'Rekapitulace stavby'!AN8</f>
        <v>24. 4. 2020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1" t="s">
        <v>24</v>
      </c>
      <c r="E16" s="35"/>
      <c r="F16" s="35"/>
      <c r="G16" s="35"/>
      <c r="H16" s="35"/>
      <c r="I16" s="121" t="s">
        <v>25</v>
      </c>
      <c r="J16" s="110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0" t="s">
        <v>26</v>
      </c>
      <c r="F17" s="35"/>
      <c r="G17" s="35"/>
      <c r="H17" s="35"/>
      <c r="I17" s="121" t="s">
        <v>27</v>
      </c>
      <c r="J17" s="110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1" t="s">
        <v>28</v>
      </c>
      <c r="E19" s="35"/>
      <c r="F19" s="35"/>
      <c r="G19" s="35"/>
      <c r="H19" s="35"/>
      <c r="I19" s="121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21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1" t="s">
        <v>30</v>
      </c>
      <c r="E22" s="35"/>
      <c r="F22" s="35"/>
      <c r="G22" s="35"/>
      <c r="H22" s="35"/>
      <c r="I22" s="121" t="s">
        <v>25</v>
      </c>
      <c r="J22" s="110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0" t="s">
        <v>31</v>
      </c>
      <c r="F23" s="35"/>
      <c r="G23" s="35"/>
      <c r="H23" s="35"/>
      <c r="I23" s="121" t="s">
        <v>27</v>
      </c>
      <c r="J23" s="110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1" t="s">
        <v>33</v>
      </c>
      <c r="E25" s="35"/>
      <c r="F25" s="35"/>
      <c r="G25" s="35"/>
      <c r="H25" s="35"/>
      <c r="I25" s="121" t="s">
        <v>25</v>
      </c>
      <c r="J25" s="110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0" t="s">
        <v>34</v>
      </c>
      <c r="F26" s="35"/>
      <c r="G26" s="35"/>
      <c r="H26" s="35"/>
      <c r="I26" s="121" t="s">
        <v>27</v>
      </c>
      <c r="J26" s="110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1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4"/>
      <c r="B29" s="125"/>
      <c r="C29" s="124"/>
      <c r="D29" s="124"/>
      <c r="E29" s="325" t="s">
        <v>1</v>
      </c>
      <c r="F29" s="325"/>
      <c r="G29" s="325"/>
      <c r="H29" s="325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7"/>
      <c r="E31" s="127"/>
      <c r="F31" s="127"/>
      <c r="G31" s="127"/>
      <c r="H31" s="127"/>
      <c r="I31" s="127"/>
      <c r="J31" s="127"/>
      <c r="K31" s="12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37</v>
      </c>
      <c r="E32" s="35"/>
      <c r="F32" s="35"/>
      <c r="G32" s="35"/>
      <c r="H32" s="35"/>
      <c r="I32" s="35"/>
      <c r="J32" s="129">
        <f>ROUND(J124,2)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7"/>
      <c r="E33" s="127"/>
      <c r="F33" s="127"/>
      <c r="G33" s="127"/>
      <c r="H33" s="127"/>
      <c r="I33" s="127"/>
      <c r="J33" s="127"/>
      <c r="K33" s="127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39</v>
      </c>
      <c r="G34" s="35"/>
      <c r="H34" s="35"/>
      <c r="I34" s="130" t="s">
        <v>38</v>
      </c>
      <c r="J34" s="130" t="s">
        <v>40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2" t="s">
        <v>41</v>
      </c>
      <c r="E35" s="121" t="s">
        <v>42</v>
      </c>
      <c r="F35" s="131">
        <f>ROUND((SUM(BE124:BE204)),2)</f>
        <v>0</v>
      </c>
      <c r="G35" s="35"/>
      <c r="H35" s="35"/>
      <c r="I35" s="132">
        <v>0.21</v>
      </c>
      <c r="J35" s="131">
        <f>ROUND(((SUM(BE124:BE204))*I35),2)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1" t="s">
        <v>43</v>
      </c>
      <c r="F36" s="131">
        <f>ROUND((SUM(BF124:BF204)),2)</f>
        <v>0</v>
      </c>
      <c r="G36" s="35"/>
      <c r="H36" s="35"/>
      <c r="I36" s="132">
        <v>0.1</v>
      </c>
      <c r="J36" s="131">
        <f>ROUND(((SUM(BF124:BF204))*I36),2)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1" t="s">
        <v>44</v>
      </c>
      <c r="F37" s="131">
        <f>ROUND((SUM(BG124:BG204)),2)</f>
        <v>0</v>
      </c>
      <c r="G37" s="35"/>
      <c r="H37" s="35"/>
      <c r="I37" s="132">
        <v>0.21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1" t="s">
        <v>45</v>
      </c>
      <c r="F38" s="131">
        <f>ROUND((SUM(BH124:BH204)),2)</f>
        <v>0</v>
      </c>
      <c r="G38" s="35"/>
      <c r="H38" s="35"/>
      <c r="I38" s="132">
        <v>0.1</v>
      </c>
      <c r="J38" s="131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1" t="s">
        <v>46</v>
      </c>
      <c r="F39" s="131">
        <f>ROUND((SUM(BI124:BI204)),2)</f>
        <v>0</v>
      </c>
      <c r="G39" s="35"/>
      <c r="H39" s="35"/>
      <c r="I39" s="132">
        <v>0</v>
      </c>
      <c r="J39" s="131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47</v>
      </c>
      <c r="E41" s="135"/>
      <c r="F41" s="135"/>
      <c r="G41" s="136" t="s">
        <v>48</v>
      </c>
      <c r="H41" s="137" t="s">
        <v>49</v>
      </c>
      <c r="I41" s="135"/>
      <c r="J41" s="138">
        <f>SUM(J32:J39)</f>
        <v>0</v>
      </c>
      <c r="K41" s="139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187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6" t="str">
        <f>E7</f>
        <v>BRNO, ZELNÁ - SPLAŠKOVÁ KANALIZACE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145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6" t="s">
        <v>148</v>
      </c>
      <c r="F87" s="329"/>
      <c r="G87" s="329"/>
      <c r="H87" s="32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151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7" t="str">
        <f>E11</f>
        <v>SO 350 - HYDROVRTY</v>
      </c>
      <c r="F89" s="329"/>
      <c r="G89" s="329"/>
      <c r="H89" s="329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Brno</v>
      </c>
      <c r="G91" s="37"/>
      <c r="H91" s="37"/>
      <c r="I91" s="30" t="s">
        <v>22</v>
      </c>
      <c r="J91" s="67" t="str">
        <f>IF(J14="","",J14)</f>
        <v>24. 4. 2020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Statutární město Brno</v>
      </c>
      <c r="G93" s="37"/>
      <c r="H93" s="37"/>
      <c r="I93" s="30" t="s">
        <v>30</v>
      </c>
      <c r="J93" s="33" t="str">
        <f>E23</f>
        <v>PROVO spol. s 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Obrtel M.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1" t="s">
        <v>188</v>
      </c>
      <c r="D96" s="152"/>
      <c r="E96" s="152"/>
      <c r="F96" s="152"/>
      <c r="G96" s="152"/>
      <c r="H96" s="152"/>
      <c r="I96" s="152"/>
      <c r="J96" s="153" t="s">
        <v>189</v>
      </c>
      <c r="K96" s="152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4" t="s">
        <v>190</v>
      </c>
      <c r="D98" s="37"/>
      <c r="E98" s="37"/>
      <c r="F98" s="37"/>
      <c r="G98" s="37"/>
      <c r="H98" s="37"/>
      <c r="I98" s="37"/>
      <c r="J98" s="85">
        <f>J124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191</v>
      </c>
    </row>
    <row r="99" spans="2:12" s="9" customFormat="1" ht="24.95" customHeight="1">
      <c r="B99" s="155"/>
      <c r="C99" s="156"/>
      <c r="D99" s="157" t="s">
        <v>192</v>
      </c>
      <c r="E99" s="158"/>
      <c r="F99" s="158"/>
      <c r="G99" s="158"/>
      <c r="H99" s="158"/>
      <c r="I99" s="158"/>
      <c r="J99" s="159">
        <f>J125</f>
        <v>0</v>
      </c>
      <c r="K99" s="156"/>
      <c r="L99" s="160"/>
    </row>
    <row r="100" spans="2:12" s="10" customFormat="1" ht="19.9" customHeight="1">
      <c r="B100" s="161"/>
      <c r="C100" s="104"/>
      <c r="D100" s="162" t="s">
        <v>193</v>
      </c>
      <c r="E100" s="163"/>
      <c r="F100" s="163"/>
      <c r="G100" s="163"/>
      <c r="H100" s="163"/>
      <c r="I100" s="163"/>
      <c r="J100" s="164">
        <f>J126</f>
        <v>0</v>
      </c>
      <c r="K100" s="104"/>
      <c r="L100" s="165"/>
    </row>
    <row r="101" spans="2:12" s="10" customFormat="1" ht="19.9" customHeight="1">
      <c r="B101" s="161"/>
      <c r="C101" s="104"/>
      <c r="D101" s="162" t="s">
        <v>1786</v>
      </c>
      <c r="E101" s="163"/>
      <c r="F101" s="163"/>
      <c r="G101" s="163"/>
      <c r="H101" s="163"/>
      <c r="I101" s="163"/>
      <c r="J101" s="164">
        <f>J175</f>
        <v>0</v>
      </c>
      <c r="K101" s="104"/>
      <c r="L101" s="165"/>
    </row>
    <row r="102" spans="2:12" s="10" customFormat="1" ht="19.9" customHeight="1">
      <c r="B102" s="161"/>
      <c r="C102" s="104"/>
      <c r="D102" s="162" t="s">
        <v>197</v>
      </c>
      <c r="E102" s="163"/>
      <c r="F102" s="163"/>
      <c r="G102" s="163"/>
      <c r="H102" s="163"/>
      <c r="I102" s="163"/>
      <c r="J102" s="164">
        <f>J203</f>
        <v>0</v>
      </c>
      <c r="K102" s="104"/>
      <c r="L102" s="165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200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6" t="str">
        <f>E7</f>
        <v>BRNO, ZELNÁ - SPLAŠKOVÁ KANALIZACE</v>
      </c>
      <c r="F112" s="327"/>
      <c r="G112" s="327"/>
      <c r="H112" s="32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2:12" s="1" customFormat="1" ht="12" customHeight="1">
      <c r="B113" s="22"/>
      <c r="C113" s="30" t="s">
        <v>145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5"/>
      <c r="B114" s="36"/>
      <c r="C114" s="37"/>
      <c r="D114" s="37"/>
      <c r="E114" s="326" t="s">
        <v>148</v>
      </c>
      <c r="F114" s="329"/>
      <c r="G114" s="329"/>
      <c r="H114" s="329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151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277" t="str">
        <f>E11</f>
        <v>SO 350 - HYDROVRTY</v>
      </c>
      <c r="F116" s="329"/>
      <c r="G116" s="329"/>
      <c r="H116" s="329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20</v>
      </c>
      <c r="D118" s="37"/>
      <c r="E118" s="37"/>
      <c r="F118" s="28" t="str">
        <f>F14</f>
        <v>Brno</v>
      </c>
      <c r="G118" s="37"/>
      <c r="H118" s="37"/>
      <c r="I118" s="30" t="s">
        <v>22</v>
      </c>
      <c r="J118" s="67" t="str">
        <f>IF(J14="","",J14)</f>
        <v>24. 4. 2020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24</v>
      </c>
      <c r="D120" s="37"/>
      <c r="E120" s="37"/>
      <c r="F120" s="28" t="str">
        <f>E17</f>
        <v>Statutární město Brno</v>
      </c>
      <c r="G120" s="37"/>
      <c r="H120" s="37"/>
      <c r="I120" s="30" t="s">
        <v>30</v>
      </c>
      <c r="J120" s="33" t="str">
        <f>E23</f>
        <v>PROVO spol. s r.o.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2" customHeight="1">
      <c r="A121" s="35"/>
      <c r="B121" s="36"/>
      <c r="C121" s="30" t="s">
        <v>28</v>
      </c>
      <c r="D121" s="37"/>
      <c r="E121" s="37"/>
      <c r="F121" s="28" t="str">
        <f>IF(E20="","",E20)</f>
        <v>Vyplň údaj</v>
      </c>
      <c r="G121" s="37"/>
      <c r="H121" s="37"/>
      <c r="I121" s="30" t="s">
        <v>33</v>
      </c>
      <c r="J121" s="33" t="str">
        <f>E26</f>
        <v>Obrtel M.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66"/>
      <c r="B123" s="167"/>
      <c r="C123" s="168" t="s">
        <v>201</v>
      </c>
      <c r="D123" s="169" t="s">
        <v>62</v>
      </c>
      <c r="E123" s="169" t="s">
        <v>58</v>
      </c>
      <c r="F123" s="169" t="s">
        <v>59</v>
      </c>
      <c r="G123" s="169" t="s">
        <v>202</v>
      </c>
      <c r="H123" s="169" t="s">
        <v>203</v>
      </c>
      <c r="I123" s="169" t="s">
        <v>204</v>
      </c>
      <c r="J123" s="169" t="s">
        <v>189</v>
      </c>
      <c r="K123" s="170" t="s">
        <v>205</v>
      </c>
      <c r="L123" s="171"/>
      <c r="M123" s="76" t="s">
        <v>1</v>
      </c>
      <c r="N123" s="77" t="s">
        <v>41</v>
      </c>
      <c r="O123" s="77" t="s">
        <v>206</v>
      </c>
      <c r="P123" s="77" t="s">
        <v>207</v>
      </c>
      <c r="Q123" s="77" t="s">
        <v>208</v>
      </c>
      <c r="R123" s="77" t="s">
        <v>209</v>
      </c>
      <c r="S123" s="77" t="s">
        <v>210</v>
      </c>
      <c r="T123" s="78" t="s">
        <v>211</v>
      </c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</row>
    <row r="124" spans="1:63" s="2" customFormat="1" ht="22.9" customHeight="1">
      <c r="A124" s="35"/>
      <c r="B124" s="36"/>
      <c r="C124" s="83" t="s">
        <v>212</v>
      </c>
      <c r="D124" s="37"/>
      <c r="E124" s="37"/>
      <c r="F124" s="37"/>
      <c r="G124" s="37"/>
      <c r="H124" s="37"/>
      <c r="I124" s="37"/>
      <c r="J124" s="172">
        <f>BK124</f>
        <v>0</v>
      </c>
      <c r="K124" s="37"/>
      <c r="L124" s="40"/>
      <c r="M124" s="79"/>
      <c r="N124" s="173"/>
      <c r="O124" s="80"/>
      <c r="P124" s="174">
        <f>P125</f>
        <v>0</v>
      </c>
      <c r="Q124" s="80"/>
      <c r="R124" s="174">
        <f>R125</f>
        <v>109.63964600000001</v>
      </c>
      <c r="S124" s="80"/>
      <c r="T124" s="175">
        <f>T125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76</v>
      </c>
      <c r="AU124" s="18" t="s">
        <v>191</v>
      </c>
      <c r="BK124" s="176">
        <f>BK125</f>
        <v>0</v>
      </c>
    </row>
    <row r="125" spans="2:63" s="12" customFormat="1" ht="25.9" customHeight="1">
      <c r="B125" s="177"/>
      <c r="C125" s="178"/>
      <c r="D125" s="179" t="s">
        <v>76</v>
      </c>
      <c r="E125" s="180" t="s">
        <v>213</v>
      </c>
      <c r="F125" s="180" t="s">
        <v>214</v>
      </c>
      <c r="G125" s="178"/>
      <c r="H125" s="178"/>
      <c r="I125" s="181"/>
      <c r="J125" s="182">
        <f>BK125</f>
        <v>0</v>
      </c>
      <c r="K125" s="178"/>
      <c r="L125" s="183"/>
      <c r="M125" s="184"/>
      <c r="N125" s="185"/>
      <c r="O125" s="185"/>
      <c r="P125" s="186">
        <f>P126+P175+P203</f>
        <v>0</v>
      </c>
      <c r="Q125" s="185"/>
      <c r="R125" s="186">
        <f>R126+R175+R203</f>
        <v>109.63964600000001</v>
      </c>
      <c r="S125" s="185"/>
      <c r="T125" s="187">
        <f>T126+T175+T203</f>
        <v>0</v>
      </c>
      <c r="AR125" s="188" t="s">
        <v>84</v>
      </c>
      <c r="AT125" s="189" t="s">
        <v>76</v>
      </c>
      <c r="AU125" s="189" t="s">
        <v>77</v>
      </c>
      <c r="AY125" s="188" t="s">
        <v>215</v>
      </c>
      <c r="BK125" s="190">
        <f>BK126+BK175+BK203</f>
        <v>0</v>
      </c>
    </row>
    <row r="126" spans="2:63" s="12" customFormat="1" ht="22.9" customHeight="1">
      <c r="B126" s="177"/>
      <c r="C126" s="178"/>
      <c r="D126" s="179" t="s">
        <v>76</v>
      </c>
      <c r="E126" s="191" t="s">
        <v>84</v>
      </c>
      <c r="F126" s="191" t="s">
        <v>216</v>
      </c>
      <c r="G126" s="178"/>
      <c r="H126" s="178"/>
      <c r="I126" s="181"/>
      <c r="J126" s="192">
        <f>BK126</f>
        <v>0</v>
      </c>
      <c r="K126" s="178"/>
      <c r="L126" s="183"/>
      <c r="M126" s="184"/>
      <c r="N126" s="185"/>
      <c r="O126" s="185"/>
      <c r="P126" s="186">
        <f>SUM(P127:P174)</f>
        <v>0</v>
      </c>
      <c r="Q126" s="185"/>
      <c r="R126" s="186">
        <f>SUM(R127:R174)</f>
        <v>10.1576</v>
      </c>
      <c r="S126" s="185"/>
      <c r="T126" s="187">
        <f>SUM(T127:T174)</f>
        <v>0</v>
      </c>
      <c r="AR126" s="188" t="s">
        <v>84</v>
      </c>
      <c r="AT126" s="189" t="s">
        <v>76</v>
      </c>
      <c r="AU126" s="189" t="s">
        <v>84</v>
      </c>
      <c r="AY126" s="188" t="s">
        <v>215</v>
      </c>
      <c r="BK126" s="190">
        <f>SUM(BK127:BK174)</f>
        <v>0</v>
      </c>
    </row>
    <row r="127" spans="1:65" s="2" customFormat="1" ht="21.75" customHeight="1">
      <c r="A127" s="35"/>
      <c r="B127" s="36"/>
      <c r="C127" s="193" t="s">
        <v>84</v>
      </c>
      <c r="D127" s="193" t="s">
        <v>217</v>
      </c>
      <c r="E127" s="194" t="s">
        <v>2192</v>
      </c>
      <c r="F127" s="195" t="s">
        <v>2193</v>
      </c>
      <c r="G127" s="196" t="s">
        <v>220</v>
      </c>
      <c r="H127" s="197">
        <v>916</v>
      </c>
      <c r="I127" s="198"/>
      <c r="J127" s="199">
        <f>ROUND(I127*H127,2)</f>
        <v>0</v>
      </c>
      <c r="K127" s="195" t="s">
        <v>221</v>
      </c>
      <c r="L127" s="40"/>
      <c r="M127" s="200" t="s">
        <v>1</v>
      </c>
      <c r="N127" s="201" t="s">
        <v>42</v>
      </c>
      <c r="O127" s="72"/>
      <c r="P127" s="202">
        <f>O127*H127</f>
        <v>0</v>
      </c>
      <c r="Q127" s="202">
        <v>0.01004</v>
      </c>
      <c r="R127" s="202">
        <f>Q127*H127</f>
        <v>9.19664</v>
      </c>
      <c r="S127" s="202">
        <v>0</v>
      </c>
      <c r="T127" s="20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222</v>
      </c>
      <c r="AT127" s="204" t="s">
        <v>217</v>
      </c>
      <c r="AU127" s="204" t="s">
        <v>86</v>
      </c>
      <c r="AY127" s="18" t="s">
        <v>215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8" t="s">
        <v>84</v>
      </c>
      <c r="BK127" s="205">
        <f>ROUND(I127*H127,2)</f>
        <v>0</v>
      </c>
      <c r="BL127" s="18" t="s">
        <v>222</v>
      </c>
      <c r="BM127" s="204" t="s">
        <v>2194</v>
      </c>
    </row>
    <row r="128" spans="2:51" s="13" customFormat="1" ht="22.5">
      <c r="B128" s="206"/>
      <c r="C128" s="207"/>
      <c r="D128" s="208" t="s">
        <v>224</v>
      </c>
      <c r="E128" s="209" t="s">
        <v>1</v>
      </c>
      <c r="F128" s="210" t="s">
        <v>2195</v>
      </c>
      <c r="G128" s="207"/>
      <c r="H128" s="209" t="s">
        <v>1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224</v>
      </c>
      <c r="AU128" s="216" t="s">
        <v>86</v>
      </c>
      <c r="AV128" s="13" t="s">
        <v>84</v>
      </c>
      <c r="AW128" s="13" t="s">
        <v>32</v>
      </c>
      <c r="AX128" s="13" t="s">
        <v>77</v>
      </c>
      <c r="AY128" s="216" t="s">
        <v>215</v>
      </c>
    </row>
    <row r="129" spans="2:51" s="14" customFormat="1" ht="11.25">
      <c r="B129" s="217"/>
      <c r="C129" s="218"/>
      <c r="D129" s="208" t="s">
        <v>224</v>
      </c>
      <c r="E129" s="219" t="s">
        <v>1</v>
      </c>
      <c r="F129" s="220" t="s">
        <v>2196</v>
      </c>
      <c r="G129" s="218"/>
      <c r="H129" s="221">
        <v>168</v>
      </c>
      <c r="I129" s="222"/>
      <c r="J129" s="218"/>
      <c r="K129" s="218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224</v>
      </c>
      <c r="AU129" s="227" t="s">
        <v>86</v>
      </c>
      <c r="AV129" s="14" t="s">
        <v>86</v>
      </c>
      <c r="AW129" s="14" t="s">
        <v>32</v>
      </c>
      <c r="AX129" s="14" t="s">
        <v>77</v>
      </c>
      <c r="AY129" s="227" t="s">
        <v>215</v>
      </c>
    </row>
    <row r="130" spans="2:51" s="14" customFormat="1" ht="11.25">
      <c r="B130" s="217"/>
      <c r="C130" s="218"/>
      <c r="D130" s="208" t="s">
        <v>224</v>
      </c>
      <c r="E130" s="219" t="s">
        <v>1</v>
      </c>
      <c r="F130" s="220" t="s">
        <v>2197</v>
      </c>
      <c r="G130" s="218"/>
      <c r="H130" s="221">
        <v>114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224</v>
      </c>
      <c r="AU130" s="227" t="s">
        <v>86</v>
      </c>
      <c r="AV130" s="14" t="s">
        <v>86</v>
      </c>
      <c r="AW130" s="14" t="s">
        <v>32</v>
      </c>
      <c r="AX130" s="14" t="s">
        <v>77</v>
      </c>
      <c r="AY130" s="227" t="s">
        <v>215</v>
      </c>
    </row>
    <row r="131" spans="2:51" s="14" customFormat="1" ht="11.25">
      <c r="B131" s="217"/>
      <c r="C131" s="218"/>
      <c r="D131" s="208" t="s">
        <v>224</v>
      </c>
      <c r="E131" s="219" t="s">
        <v>1</v>
      </c>
      <c r="F131" s="220" t="s">
        <v>2198</v>
      </c>
      <c r="G131" s="218"/>
      <c r="H131" s="221">
        <v>300</v>
      </c>
      <c r="I131" s="222"/>
      <c r="J131" s="218"/>
      <c r="K131" s="218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224</v>
      </c>
      <c r="AU131" s="227" t="s">
        <v>86</v>
      </c>
      <c r="AV131" s="14" t="s">
        <v>86</v>
      </c>
      <c r="AW131" s="14" t="s">
        <v>32</v>
      </c>
      <c r="AX131" s="14" t="s">
        <v>77</v>
      </c>
      <c r="AY131" s="227" t="s">
        <v>215</v>
      </c>
    </row>
    <row r="132" spans="2:51" s="14" customFormat="1" ht="11.25">
      <c r="B132" s="217"/>
      <c r="C132" s="218"/>
      <c r="D132" s="208" t="s">
        <v>224</v>
      </c>
      <c r="E132" s="219" t="s">
        <v>1</v>
      </c>
      <c r="F132" s="220" t="s">
        <v>2199</v>
      </c>
      <c r="G132" s="218"/>
      <c r="H132" s="221">
        <v>227</v>
      </c>
      <c r="I132" s="222"/>
      <c r="J132" s="218"/>
      <c r="K132" s="218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224</v>
      </c>
      <c r="AU132" s="227" t="s">
        <v>86</v>
      </c>
      <c r="AV132" s="14" t="s">
        <v>86</v>
      </c>
      <c r="AW132" s="14" t="s">
        <v>32</v>
      </c>
      <c r="AX132" s="14" t="s">
        <v>77</v>
      </c>
      <c r="AY132" s="227" t="s">
        <v>215</v>
      </c>
    </row>
    <row r="133" spans="2:51" s="14" customFormat="1" ht="11.25">
      <c r="B133" s="217"/>
      <c r="C133" s="218"/>
      <c r="D133" s="208" t="s">
        <v>224</v>
      </c>
      <c r="E133" s="219" t="s">
        <v>1</v>
      </c>
      <c r="F133" s="220" t="s">
        <v>2200</v>
      </c>
      <c r="G133" s="218"/>
      <c r="H133" s="221">
        <v>107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224</v>
      </c>
      <c r="AU133" s="227" t="s">
        <v>86</v>
      </c>
      <c r="AV133" s="14" t="s">
        <v>86</v>
      </c>
      <c r="AW133" s="14" t="s">
        <v>32</v>
      </c>
      <c r="AX133" s="14" t="s">
        <v>77</v>
      </c>
      <c r="AY133" s="227" t="s">
        <v>215</v>
      </c>
    </row>
    <row r="134" spans="2:51" s="15" customFormat="1" ht="11.25">
      <c r="B134" s="228"/>
      <c r="C134" s="229"/>
      <c r="D134" s="208" t="s">
        <v>224</v>
      </c>
      <c r="E134" s="230" t="s">
        <v>1</v>
      </c>
      <c r="F134" s="231" t="s">
        <v>227</v>
      </c>
      <c r="G134" s="229"/>
      <c r="H134" s="232">
        <v>916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224</v>
      </c>
      <c r="AU134" s="238" t="s">
        <v>86</v>
      </c>
      <c r="AV134" s="15" t="s">
        <v>222</v>
      </c>
      <c r="AW134" s="15" t="s">
        <v>32</v>
      </c>
      <c r="AX134" s="15" t="s">
        <v>84</v>
      </c>
      <c r="AY134" s="238" t="s">
        <v>215</v>
      </c>
    </row>
    <row r="135" spans="1:65" s="2" customFormat="1" ht="55.5" customHeight="1">
      <c r="A135" s="35"/>
      <c r="B135" s="36"/>
      <c r="C135" s="193" t="s">
        <v>86</v>
      </c>
      <c r="D135" s="193" t="s">
        <v>217</v>
      </c>
      <c r="E135" s="194" t="s">
        <v>2201</v>
      </c>
      <c r="F135" s="195" t="s">
        <v>2202</v>
      </c>
      <c r="G135" s="196" t="s">
        <v>588</v>
      </c>
      <c r="H135" s="197">
        <v>1</v>
      </c>
      <c r="I135" s="198"/>
      <c r="J135" s="199">
        <f>ROUND(I135*H135,2)</f>
        <v>0</v>
      </c>
      <c r="K135" s="195" t="s">
        <v>221</v>
      </c>
      <c r="L135" s="40"/>
      <c r="M135" s="200" t="s">
        <v>1</v>
      </c>
      <c r="N135" s="201" t="s">
        <v>42</v>
      </c>
      <c r="O135" s="72"/>
      <c r="P135" s="202">
        <f>O135*H135</f>
        <v>0</v>
      </c>
      <c r="Q135" s="202">
        <v>0</v>
      </c>
      <c r="R135" s="202">
        <f>Q135*H135</f>
        <v>0</v>
      </c>
      <c r="S135" s="202">
        <v>0</v>
      </c>
      <c r="T135" s="20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4" t="s">
        <v>222</v>
      </c>
      <c r="AT135" s="204" t="s">
        <v>217</v>
      </c>
      <c r="AU135" s="204" t="s">
        <v>86</v>
      </c>
      <c r="AY135" s="18" t="s">
        <v>215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18" t="s">
        <v>84</v>
      </c>
      <c r="BK135" s="205">
        <f>ROUND(I135*H135,2)</f>
        <v>0</v>
      </c>
      <c r="BL135" s="18" t="s">
        <v>222</v>
      </c>
      <c r="BM135" s="204" t="s">
        <v>2203</v>
      </c>
    </row>
    <row r="136" spans="1:65" s="2" customFormat="1" ht="24.2" customHeight="1">
      <c r="A136" s="35"/>
      <c r="B136" s="36"/>
      <c r="C136" s="193" t="s">
        <v>95</v>
      </c>
      <c r="D136" s="193" t="s">
        <v>217</v>
      </c>
      <c r="E136" s="194" t="s">
        <v>2204</v>
      </c>
      <c r="F136" s="195" t="s">
        <v>2205</v>
      </c>
      <c r="G136" s="196" t="s">
        <v>2206</v>
      </c>
      <c r="H136" s="197">
        <v>11424</v>
      </c>
      <c r="I136" s="198"/>
      <c r="J136" s="199">
        <f>ROUND(I136*H136,2)</f>
        <v>0</v>
      </c>
      <c r="K136" s="195" t="s">
        <v>231</v>
      </c>
      <c r="L136" s="40"/>
      <c r="M136" s="200" t="s">
        <v>1</v>
      </c>
      <c r="N136" s="201" t="s">
        <v>42</v>
      </c>
      <c r="O136" s="72"/>
      <c r="P136" s="202">
        <f>O136*H136</f>
        <v>0</v>
      </c>
      <c r="Q136" s="202">
        <v>3E-05</v>
      </c>
      <c r="R136" s="202">
        <f>Q136*H136</f>
        <v>0.34272</v>
      </c>
      <c r="S136" s="202">
        <v>0</v>
      </c>
      <c r="T136" s="20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222</v>
      </c>
      <c r="AT136" s="204" t="s">
        <v>217</v>
      </c>
      <c r="AU136" s="204" t="s">
        <v>86</v>
      </c>
      <c r="AY136" s="18" t="s">
        <v>215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8" t="s">
        <v>84</v>
      </c>
      <c r="BK136" s="205">
        <f>ROUND(I136*H136,2)</f>
        <v>0</v>
      </c>
      <c r="BL136" s="18" t="s">
        <v>222</v>
      </c>
      <c r="BM136" s="204" t="s">
        <v>2207</v>
      </c>
    </row>
    <row r="137" spans="2:51" s="14" customFormat="1" ht="22.5">
      <c r="B137" s="217"/>
      <c r="C137" s="218"/>
      <c r="D137" s="208" t="s">
        <v>224</v>
      </c>
      <c r="E137" s="219" t="s">
        <v>1</v>
      </c>
      <c r="F137" s="220" t="s">
        <v>2208</v>
      </c>
      <c r="G137" s="218"/>
      <c r="H137" s="221">
        <v>4032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224</v>
      </c>
      <c r="AU137" s="227" t="s">
        <v>86</v>
      </c>
      <c r="AV137" s="14" t="s">
        <v>86</v>
      </c>
      <c r="AW137" s="14" t="s">
        <v>32</v>
      </c>
      <c r="AX137" s="14" t="s">
        <v>77</v>
      </c>
      <c r="AY137" s="227" t="s">
        <v>215</v>
      </c>
    </row>
    <row r="138" spans="2:51" s="14" customFormat="1" ht="22.5">
      <c r="B138" s="217"/>
      <c r="C138" s="218"/>
      <c r="D138" s="208" t="s">
        <v>224</v>
      </c>
      <c r="E138" s="219" t="s">
        <v>1</v>
      </c>
      <c r="F138" s="220" t="s">
        <v>2209</v>
      </c>
      <c r="G138" s="218"/>
      <c r="H138" s="221">
        <v>3360</v>
      </c>
      <c r="I138" s="222"/>
      <c r="J138" s="218"/>
      <c r="K138" s="218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224</v>
      </c>
      <c r="AU138" s="227" t="s">
        <v>86</v>
      </c>
      <c r="AV138" s="14" t="s">
        <v>86</v>
      </c>
      <c r="AW138" s="14" t="s">
        <v>32</v>
      </c>
      <c r="AX138" s="14" t="s">
        <v>77</v>
      </c>
      <c r="AY138" s="227" t="s">
        <v>215</v>
      </c>
    </row>
    <row r="139" spans="2:51" s="14" customFormat="1" ht="22.5">
      <c r="B139" s="217"/>
      <c r="C139" s="218"/>
      <c r="D139" s="208" t="s">
        <v>224</v>
      </c>
      <c r="E139" s="219" t="s">
        <v>1</v>
      </c>
      <c r="F139" s="220" t="s">
        <v>2210</v>
      </c>
      <c r="G139" s="218"/>
      <c r="H139" s="221">
        <v>4032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224</v>
      </c>
      <c r="AU139" s="227" t="s">
        <v>86</v>
      </c>
      <c r="AV139" s="14" t="s">
        <v>86</v>
      </c>
      <c r="AW139" s="14" t="s">
        <v>32</v>
      </c>
      <c r="AX139" s="14" t="s">
        <v>77</v>
      </c>
      <c r="AY139" s="227" t="s">
        <v>215</v>
      </c>
    </row>
    <row r="140" spans="2:51" s="15" customFormat="1" ht="11.25">
      <c r="B140" s="228"/>
      <c r="C140" s="229"/>
      <c r="D140" s="208" t="s">
        <v>224</v>
      </c>
      <c r="E140" s="230" t="s">
        <v>1</v>
      </c>
      <c r="F140" s="231" t="s">
        <v>227</v>
      </c>
      <c r="G140" s="229"/>
      <c r="H140" s="232">
        <v>11424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224</v>
      </c>
      <c r="AU140" s="238" t="s">
        <v>86</v>
      </c>
      <c r="AV140" s="15" t="s">
        <v>222</v>
      </c>
      <c r="AW140" s="15" t="s">
        <v>32</v>
      </c>
      <c r="AX140" s="15" t="s">
        <v>84</v>
      </c>
      <c r="AY140" s="238" t="s">
        <v>215</v>
      </c>
    </row>
    <row r="141" spans="1:65" s="2" customFormat="1" ht="24.2" customHeight="1">
      <c r="A141" s="35"/>
      <c r="B141" s="36"/>
      <c r="C141" s="193" t="s">
        <v>222</v>
      </c>
      <c r="D141" s="193" t="s">
        <v>217</v>
      </c>
      <c r="E141" s="194" t="s">
        <v>2211</v>
      </c>
      <c r="F141" s="195" t="s">
        <v>2212</v>
      </c>
      <c r="G141" s="196" t="s">
        <v>2206</v>
      </c>
      <c r="H141" s="197">
        <v>15456</v>
      </c>
      <c r="I141" s="198"/>
      <c r="J141" s="199">
        <f>ROUND(I141*H141,2)</f>
        <v>0</v>
      </c>
      <c r="K141" s="195" t="s">
        <v>231</v>
      </c>
      <c r="L141" s="40"/>
      <c r="M141" s="200" t="s">
        <v>1</v>
      </c>
      <c r="N141" s="201" t="s">
        <v>42</v>
      </c>
      <c r="O141" s="72"/>
      <c r="P141" s="202">
        <f>O141*H141</f>
        <v>0</v>
      </c>
      <c r="Q141" s="202">
        <v>4E-05</v>
      </c>
      <c r="R141" s="202">
        <f>Q141*H141</f>
        <v>0.61824</v>
      </c>
      <c r="S141" s="202">
        <v>0</v>
      </c>
      <c r="T141" s="20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222</v>
      </c>
      <c r="AT141" s="204" t="s">
        <v>217</v>
      </c>
      <c r="AU141" s="204" t="s">
        <v>86</v>
      </c>
      <c r="AY141" s="18" t="s">
        <v>215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8" t="s">
        <v>84</v>
      </c>
      <c r="BK141" s="205">
        <f>ROUND(I141*H141,2)</f>
        <v>0</v>
      </c>
      <c r="BL141" s="18" t="s">
        <v>222</v>
      </c>
      <c r="BM141" s="204" t="s">
        <v>2213</v>
      </c>
    </row>
    <row r="142" spans="2:51" s="14" customFormat="1" ht="11.25">
      <c r="B142" s="217"/>
      <c r="C142" s="218"/>
      <c r="D142" s="208" t="s">
        <v>224</v>
      </c>
      <c r="E142" s="219" t="s">
        <v>1</v>
      </c>
      <c r="F142" s="220" t="s">
        <v>2214</v>
      </c>
      <c r="G142" s="218"/>
      <c r="H142" s="221">
        <v>3360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224</v>
      </c>
      <c r="AU142" s="227" t="s">
        <v>86</v>
      </c>
      <c r="AV142" s="14" t="s">
        <v>86</v>
      </c>
      <c r="AW142" s="14" t="s">
        <v>32</v>
      </c>
      <c r="AX142" s="14" t="s">
        <v>77</v>
      </c>
      <c r="AY142" s="227" t="s">
        <v>215</v>
      </c>
    </row>
    <row r="143" spans="2:51" s="14" customFormat="1" ht="22.5">
      <c r="B143" s="217"/>
      <c r="C143" s="218"/>
      <c r="D143" s="208" t="s">
        <v>224</v>
      </c>
      <c r="E143" s="219" t="s">
        <v>1</v>
      </c>
      <c r="F143" s="220" t="s">
        <v>2215</v>
      </c>
      <c r="G143" s="218"/>
      <c r="H143" s="221">
        <v>3360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224</v>
      </c>
      <c r="AU143" s="227" t="s">
        <v>86</v>
      </c>
      <c r="AV143" s="14" t="s">
        <v>86</v>
      </c>
      <c r="AW143" s="14" t="s">
        <v>32</v>
      </c>
      <c r="AX143" s="14" t="s">
        <v>77</v>
      </c>
      <c r="AY143" s="227" t="s">
        <v>215</v>
      </c>
    </row>
    <row r="144" spans="2:51" s="14" customFormat="1" ht="22.5">
      <c r="B144" s="217"/>
      <c r="C144" s="218"/>
      <c r="D144" s="208" t="s">
        <v>224</v>
      </c>
      <c r="E144" s="219" t="s">
        <v>1</v>
      </c>
      <c r="F144" s="220" t="s">
        <v>2216</v>
      </c>
      <c r="G144" s="218"/>
      <c r="H144" s="221">
        <v>2688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224</v>
      </c>
      <c r="AU144" s="227" t="s">
        <v>86</v>
      </c>
      <c r="AV144" s="14" t="s">
        <v>86</v>
      </c>
      <c r="AW144" s="14" t="s">
        <v>32</v>
      </c>
      <c r="AX144" s="14" t="s">
        <v>77</v>
      </c>
      <c r="AY144" s="227" t="s">
        <v>215</v>
      </c>
    </row>
    <row r="145" spans="2:51" s="14" customFormat="1" ht="22.5">
      <c r="B145" s="217"/>
      <c r="C145" s="218"/>
      <c r="D145" s="208" t="s">
        <v>224</v>
      </c>
      <c r="E145" s="219" t="s">
        <v>1</v>
      </c>
      <c r="F145" s="220" t="s">
        <v>2217</v>
      </c>
      <c r="G145" s="218"/>
      <c r="H145" s="221">
        <v>2688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224</v>
      </c>
      <c r="AU145" s="227" t="s">
        <v>86</v>
      </c>
      <c r="AV145" s="14" t="s">
        <v>86</v>
      </c>
      <c r="AW145" s="14" t="s">
        <v>32</v>
      </c>
      <c r="AX145" s="14" t="s">
        <v>77</v>
      </c>
      <c r="AY145" s="227" t="s">
        <v>215</v>
      </c>
    </row>
    <row r="146" spans="2:51" s="14" customFormat="1" ht="22.5">
      <c r="B146" s="217"/>
      <c r="C146" s="218"/>
      <c r="D146" s="208" t="s">
        <v>224</v>
      </c>
      <c r="E146" s="219" t="s">
        <v>1</v>
      </c>
      <c r="F146" s="220" t="s">
        <v>2218</v>
      </c>
      <c r="G146" s="218"/>
      <c r="H146" s="221">
        <v>3360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224</v>
      </c>
      <c r="AU146" s="227" t="s">
        <v>86</v>
      </c>
      <c r="AV146" s="14" t="s">
        <v>86</v>
      </c>
      <c r="AW146" s="14" t="s">
        <v>32</v>
      </c>
      <c r="AX146" s="14" t="s">
        <v>77</v>
      </c>
      <c r="AY146" s="227" t="s">
        <v>215</v>
      </c>
    </row>
    <row r="147" spans="2:51" s="15" customFormat="1" ht="11.25">
      <c r="B147" s="228"/>
      <c r="C147" s="229"/>
      <c r="D147" s="208" t="s">
        <v>224</v>
      </c>
      <c r="E147" s="230" t="s">
        <v>1</v>
      </c>
      <c r="F147" s="231" t="s">
        <v>227</v>
      </c>
      <c r="G147" s="229"/>
      <c r="H147" s="232">
        <v>15456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224</v>
      </c>
      <c r="AU147" s="238" t="s">
        <v>86</v>
      </c>
      <c r="AV147" s="15" t="s">
        <v>222</v>
      </c>
      <c r="AW147" s="15" t="s">
        <v>32</v>
      </c>
      <c r="AX147" s="15" t="s">
        <v>84</v>
      </c>
      <c r="AY147" s="238" t="s">
        <v>215</v>
      </c>
    </row>
    <row r="148" spans="1:65" s="2" customFormat="1" ht="24.2" customHeight="1">
      <c r="A148" s="35"/>
      <c r="B148" s="36"/>
      <c r="C148" s="193" t="s">
        <v>246</v>
      </c>
      <c r="D148" s="193" t="s">
        <v>217</v>
      </c>
      <c r="E148" s="194" t="s">
        <v>2219</v>
      </c>
      <c r="F148" s="195" t="s">
        <v>2220</v>
      </c>
      <c r="G148" s="196" t="s">
        <v>2221</v>
      </c>
      <c r="H148" s="197">
        <v>476</v>
      </c>
      <c r="I148" s="198"/>
      <c r="J148" s="199">
        <f>ROUND(I148*H148,2)</f>
        <v>0</v>
      </c>
      <c r="K148" s="195" t="s">
        <v>231</v>
      </c>
      <c r="L148" s="40"/>
      <c r="M148" s="200" t="s">
        <v>1</v>
      </c>
      <c r="N148" s="201" t="s">
        <v>42</v>
      </c>
      <c r="O148" s="72"/>
      <c r="P148" s="202">
        <f>O148*H148</f>
        <v>0</v>
      </c>
      <c r="Q148" s="202">
        <v>0</v>
      </c>
      <c r="R148" s="202">
        <f>Q148*H148</f>
        <v>0</v>
      </c>
      <c r="S148" s="202">
        <v>0</v>
      </c>
      <c r="T148" s="20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222</v>
      </c>
      <c r="AT148" s="204" t="s">
        <v>217</v>
      </c>
      <c r="AU148" s="204" t="s">
        <v>86</v>
      </c>
      <c r="AY148" s="18" t="s">
        <v>215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18" t="s">
        <v>84</v>
      </c>
      <c r="BK148" s="205">
        <f>ROUND(I148*H148,2)</f>
        <v>0</v>
      </c>
      <c r="BL148" s="18" t="s">
        <v>222</v>
      </c>
      <c r="BM148" s="204" t="s">
        <v>2222</v>
      </c>
    </row>
    <row r="149" spans="2:51" s="14" customFormat="1" ht="22.5">
      <c r="B149" s="217"/>
      <c r="C149" s="218"/>
      <c r="D149" s="208" t="s">
        <v>224</v>
      </c>
      <c r="E149" s="219" t="s">
        <v>1</v>
      </c>
      <c r="F149" s="220" t="s">
        <v>2223</v>
      </c>
      <c r="G149" s="218"/>
      <c r="H149" s="221">
        <v>168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224</v>
      </c>
      <c r="AU149" s="227" t="s">
        <v>86</v>
      </c>
      <c r="AV149" s="14" t="s">
        <v>86</v>
      </c>
      <c r="AW149" s="14" t="s">
        <v>32</v>
      </c>
      <c r="AX149" s="14" t="s">
        <v>77</v>
      </c>
      <c r="AY149" s="227" t="s">
        <v>215</v>
      </c>
    </row>
    <row r="150" spans="2:51" s="14" customFormat="1" ht="22.5">
      <c r="B150" s="217"/>
      <c r="C150" s="218"/>
      <c r="D150" s="208" t="s">
        <v>224</v>
      </c>
      <c r="E150" s="219" t="s">
        <v>1</v>
      </c>
      <c r="F150" s="220" t="s">
        <v>2224</v>
      </c>
      <c r="G150" s="218"/>
      <c r="H150" s="221">
        <v>140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224</v>
      </c>
      <c r="AU150" s="227" t="s">
        <v>86</v>
      </c>
      <c r="AV150" s="14" t="s">
        <v>86</v>
      </c>
      <c r="AW150" s="14" t="s">
        <v>32</v>
      </c>
      <c r="AX150" s="14" t="s">
        <v>77</v>
      </c>
      <c r="AY150" s="227" t="s">
        <v>215</v>
      </c>
    </row>
    <row r="151" spans="2:51" s="14" customFormat="1" ht="22.5">
      <c r="B151" s="217"/>
      <c r="C151" s="218"/>
      <c r="D151" s="208" t="s">
        <v>224</v>
      </c>
      <c r="E151" s="219" t="s">
        <v>1</v>
      </c>
      <c r="F151" s="220" t="s">
        <v>2225</v>
      </c>
      <c r="G151" s="218"/>
      <c r="H151" s="221">
        <v>168</v>
      </c>
      <c r="I151" s="222"/>
      <c r="J151" s="218"/>
      <c r="K151" s="218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224</v>
      </c>
      <c r="AU151" s="227" t="s">
        <v>86</v>
      </c>
      <c r="AV151" s="14" t="s">
        <v>86</v>
      </c>
      <c r="AW151" s="14" t="s">
        <v>32</v>
      </c>
      <c r="AX151" s="14" t="s">
        <v>77</v>
      </c>
      <c r="AY151" s="227" t="s">
        <v>215</v>
      </c>
    </row>
    <row r="152" spans="2:51" s="15" customFormat="1" ht="11.25">
      <c r="B152" s="228"/>
      <c r="C152" s="229"/>
      <c r="D152" s="208" t="s">
        <v>224</v>
      </c>
      <c r="E152" s="230" t="s">
        <v>1</v>
      </c>
      <c r="F152" s="231" t="s">
        <v>227</v>
      </c>
      <c r="G152" s="229"/>
      <c r="H152" s="232">
        <v>476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224</v>
      </c>
      <c r="AU152" s="238" t="s">
        <v>86</v>
      </c>
      <c r="AV152" s="15" t="s">
        <v>222</v>
      </c>
      <c r="AW152" s="15" t="s">
        <v>32</v>
      </c>
      <c r="AX152" s="15" t="s">
        <v>84</v>
      </c>
      <c r="AY152" s="238" t="s">
        <v>215</v>
      </c>
    </row>
    <row r="153" spans="1:65" s="2" customFormat="1" ht="24.2" customHeight="1">
      <c r="A153" s="35"/>
      <c r="B153" s="36"/>
      <c r="C153" s="193" t="s">
        <v>250</v>
      </c>
      <c r="D153" s="193" t="s">
        <v>217</v>
      </c>
      <c r="E153" s="194" t="s">
        <v>2226</v>
      </c>
      <c r="F153" s="195" t="s">
        <v>2227</v>
      </c>
      <c r="G153" s="196" t="s">
        <v>2221</v>
      </c>
      <c r="H153" s="197">
        <v>644</v>
      </c>
      <c r="I153" s="198"/>
      <c r="J153" s="199">
        <f>ROUND(I153*H153,2)</f>
        <v>0</v>
      </c>
      <c r="K153" s="195" t="s">
        <v>231</v>
      </c>
      <c r="L153" s="40"/>
      <c r="M153" s="200" t="s">
        <v>1</v>
      </c>
      <c r="N153" s="201" t="s">
        <v>42</v>
      </c>
      <c r="O153" s="72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4" t="s">
        <v>222</v>
      </c>
      <c r="AT153" s="204" t="s">
        <v>217</v>
      </c>
      <c r="AU153" s="204" t="s">
        <v>86</v>
      </c>
      <c r="AY153" s="18" t="s">
        <v>215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18" t="s">
        <v>84</v>
      </c>
      <c r="BK153" s="205">
        <f>ROUND(I153*H153,2)</f>
        <v>0</v>
      </c>
      <c r="BL153" s="18" t="s">
        <v>222</v>
      </c>
      <c r="BM153" s="204" t="s">
        <v>2228</v>
      </c>
    </row>
    <row r="154" spans="2:51" s="14" customFormat="1" ht="11.25">
      <c r="B154" s="217"/>
      <c r="C154" s="218"/>
      <c r="D154" s="208" t="s">
        <v>224</v>
      </c>
      <c r="E154" s="219" t="s">
        <v>1</v>
      </c>
      <c r="F154" s="220" t="s">
        <v>2229</v>
      </c>
      <c r="G154" s="218"/>
      <c r="H154" s="221">
        <v>140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224</v>
      </c>
      <c r="AU154" s="227" t="s">
        <v>86</v>
      </c>
      <c r="AV154" s="14" t="s">
        <v>86</v>
      </c>
      <c r="AW154" s="14" t="s">
        <v>32</v>
      </c>
      <c r="AX154" s="14" t="s">
        <v>77</v>
      </c>
      <c r="AY154" s="227" t="s">
        <v>215</v>
      </c>
    </row>
    <row r="155" spans="2:51" s="14" customFormat="1" ht="22.5">
      <c r="B155" s="217"/>
      <c r="C155" s="218"/>
      <c r="D155" s="208" t="s">
        <v>224</v>
      </c>
      <c r="E155" s="219" t="s">
        <v>1</v>
      </c>
      <c r="F155" s="220" t="s">
        <v>2230</v>
      </c>
      <c r="G155" s="218"/>
      <c r="H155" s="221">
        <v>140</v>
      </c>
      <c r="I155" s="222"/>
      <c r="J155" s="218"/>
      <c r="K155" s="218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224</v>
      </c>
      <c r="AU155" s="227" t="s">
        <v>86</v>
      </c>
      <c r="AV155" s="14" t="s">
        <v>86</v>
      </c>
      <c r="AW155" s="14" t="s">
        <v>32</v>
      </c>
      <c r="AX155" s="14" t="s">
        <v>77</v>
      </c>
      <c r="AY155" s="227" t="s">
        <v>215</v>
      </c>
    </row>
    <row r="156" spans="2:51" s="14" customFormat="1" ht="22.5">
      <c r="B156" s="217"/>
      <c r="C156" s="218"/>
      <c r="D156" s="208" t="s">
        <v>224</v>
      </c>
      <c r="E156" s="219" t="s">
        <v>1</v>
      </c>
      <c r="F156" s="220" t="s">
        <v>2231</v>
      </c>
      <c r="G156" s="218"/>
      <c r="H156" s="221">
        <v>112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224</v>
      </c>
      <c r="AU156" s="227" t="s">
        <v>86</v>
      </c>
      <c r="AV156" s="14" t="s">
        <v>86</v>
      </c>
      <c r="AW156" s="14" t="s">
        <v>32</v>
      </c>
      <c r="AX156" s="14" t="s">
        <v>77</v>
      </c>
      <c r="AY156" s="227" t="s">
        <v>215</v>
      </c>
    </row>
    <row r="157" spans="2:51" s="14" customFormat="1" ht="22.5">
      <c r="B157" s="217"/>
      <c r="C157" s="218"/>
      <c r="D157" s="208" t="s">
        <v>224</v>
      </c>
      <c r="E157" s="219" t="s">
        <v>1</v>
      </c>
      <c r="F157" s="220" t="s">
        <v>2232</v>
      </c>
      <c r="G157" s="218"/>
      <c r="H157" s="221">
        <v>112</v>
      </c>
      <c r="I157" s="222"/>
      <c r="J157" s="218"/>
      <c r="K157" s="218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224</v>
      </c>
      <c r="AU157" s="227" t="s">
        <v>86</v>
      </c>
      <c r="AV157" s="14" t="s">
        <v>86</v>
      </c>
      <c r="AW157" s="14" t="s">
        <v>32</v>
      </c>
      <c r="AX157" s="14" t="s">
        <v>77</v>
      </c>
      <c r="AY157" s="227" t="s">
        <v>215</v>
      </c>
    </row>
    <row r="158" spans="2:51" s="14" customFormat="1" ht="22.5">
      <c r="B158" s="217"/>
      <c r="C158" s="218"/>
      <c r="D158" s="208" t="s">
        <v>224</v>
      </c>
      <c r="E158" s="219" t="s">
        <v>1</v>
      </c>
      <c r="F158" s="220" t="s">
        <v>2233</v>
      </c>
      <c r="G158" s="218"/>
      <c r="H158" s="221">
        <v>140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224</v>
      </c>
      <c r="AU158" s="227" t="s">
        <v>86</v>
      </c>
      <c r="AV158" s="14" t="s">
        <v>86</v>
      </c>
      <c r="AW158" s="14" t="s">
        <v>32</v>
      </c>
      <c r="AX158" s="14" t="s">
        <v>77</v>
      </c>
      <c r="AY158" s="227" t="s">
        <v>215</v>
      </c>
    </row>
    <row r="159" spans="2:51" s="15" customFormat="1" ht="11.25">
      <c r="B159" s="228"/>
      <c r="C159" s="229"/>
      <c r="D159" s="208" t="s">
        <v>224</v>
      </c>
      <c r="E159" s="230" t="s">
        <v>1</v>
      </c>
      <c r="F159" s="231" t="s">
        <v>227</v>
      </c>
      <c r="G159" s="229"/>
      <c r="H159" s="232">
        <v>644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224</v>
      </c>
      <c r="AU159" s="238" t="s">
        <v>86</v>
      </c>
      <c r="AV159" s="15" t="s">
        <v>222</v>
      </c>
      <c r="AW159" s="15" t="s">
        <v>32</v>
      </c>
      <c r="AX159" s="15" t="s">
        <v>84</v>
      </c>
      <c r="AY159" s="238" t="s">
        <v>215</v>
      </c>
    </row>
    <row r="160" spans="1:65" s="2" customFormat="1" ht="33" customHeight="1">
      <c r="A160" s="35"/>
      <c r="B160" s="36"/>
      <c r="C160" s="193" t="s">
        <v>255</v>
      </c>
      <c r="D160" s="193" t="s">
        <v>217</v>
      </c>
      <c r="E160" s="194" t="s">
        <v>482</v>
      </c>
      <c r="F160" s="195" t="s">
        <v>483</v>
      </c>
      <c r="G160" s="196" t="s">
        <v>365</v>
      </c>
      <c r="H160" s="197">
        <v>45.12</v>
      </c>
      <c r="I160" s="198"/>
      <c r="J160" s="199">
        <f>ROUND(I160*H160,2)</f>
        <v>0</v>
      </c>
      <c r="K160" s="195" t="s">
        <v>231</v>
      </c>
      <c r="L160" s="40"/>
      <c r="M160" s="200" t="s">
        <v>1</v>
      </c>
      <c r="N160" s="201" t="s">
        <v>42</v>
      </c>
      <c r="O160" s="72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4" t="s">
        <v>222</v>
      </c>
      <c r="AT160" s="204" t="s">
        <v>217</v>
      </c>
      <c r="AU160" s="204" t="s">
        <v>86</v>
      </c>
      <c r="AY160" s="18" t="s">
        <v>215</v>
      </c>
      <c r="BE160" s="205">
        <f>IF(N160="základní",J160,0)</f>
        <v>0</v>
      </c>
      <c r="BF160" s="205">
        <f>IF(N160="snížená",J160,0)</f>
        <v>0</v>
      </c>
      <c r="BG160" s="205">
        <f>IF(N160="zákl. přenesená",J160,0)</f>
        <v>0</v>
      </c>
      <c r="BH160" s="205">
        <f>IF(N160="sníž. přenesená",J160,0)</f>
        <v>0</v>
      </c>
      <c r="BI160" s="205">
        <f>IF(N160="nulová",J160,0)</f>
        <v>0</v>
      </c>
      <c r="BJ160" s="18" t="s">
        <v>84</v>
      </c>
      <c r="BK160" s="205">
        <f>ROUND(I160*H160,2)</f>
        <v>0</v>
      </c>
      <c r="BL160" s="18" t="s">
        <v>222</v>
      </c>
      <c r="BM160" s="204" t="s">
        <v>2234</v>
      </c>
    </row>
    <row r="161" spans="2:51" s="13" customFormat="1" ht="11.25">
      <c r="B161" s="206"/>
      <c r="C161" s="207"/>
      <c r="D161" s="208" t="s">
        <v>224</v>
      </c>
      <c r="E161" s="209" t="s">
        <v>1</v>
      </c>
      <c r="F161" s="210" t="s">
        <v>2235</v>
      </c>
      <c r="G161" s="207"/>
      <c r="H161" s="209" t="s">
        <v>1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224</v>
      </c>
      <c r="AU161" s="216" t="s">
        <v>86</v>
      </c>
      <c r="AV161" s="13" t="s">
        <v>84</v>
      </c>
      <c r="AW161" s="13" t="s">
        <v>32</v>
      </c>
      <c r="AX161" s="13" t="s">
        <v>77</v>
      </c>
      <c r="AY161" s="216" t="s">
        <v>215</v>
      </c>
    </row>
    <row r="162" spans="2:51" s="14" customFormat="1" ht="11.25">
      <c r="B162" s="217"/>
      <c r="C162" s="218"/>
      <c r="D162" s="208" t="s">
        <v>224</v>
      </c>
      <c r="E162" s="219" t="s">
        <v>1</v>
      </c>
      <c r="F162" s="220" t="s">
        <v>2236</v>
      </c>
      <c r="G162" s="218"/>
      <c r="H162" s="221">
        <v>57.846</v>
      </c>
      <c r="I162" s="222"/>
      <c r="J162" s="218"/>
      <c r="K162" s="218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224</v>
      </c>
      <c r="AU162" s="227" t="s">
        <v>86</v>
      </c>
      <c r="AV162" s="14" t="s">
        <v>86</v>
      </c>
      <c r="AW162" s="14" t="s">
        <v>32</v>
      </c>
      <c r="AX162" s="14" t="s">
        <v>77</v>
      </c>
      <c r="AY162" s="227" t="s">
        <v>215</v>
      </c>
    </row>
    <row r="163" spans="2:51" s="15" customFormat="1" ht="11.25">
      <c r="B163" s="228"/>
      <c r="C163" s="229"/>
      <c r="D163" s="208" t="s">
        <v>224</v>
      </c>
      <c r="E163" s="230" t="s">
        <v>1761</v>
      </c>
      <c r="F163" s="231" t="s">
        <v>227</v>
      </c>
      <c r="G163" s="229"/>
      <c r="H163" s="232">
        <v>57.846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224</v>
      </c>
      <c r="AU163" s="238" t="s">
        <v>86</v>
      </c>
      <c r="AV163" s="15" t="s">
        <v>222</v>
      </c>
      <c r="AW163" s="15" t="s">
        <v>32</v>
      </c>
      <c r="AX163" s="15" t="s">
        <v>77</v>
      </c>
      <c r="AY163" s="238" t="s">
        <v>215</v>
      </c>
    </row>
    <row r="164" spans="2:51" s="13" customFormat="1" ht="11.25">
      <c r="B164" s="206"/>
      <c r="C164" s="207"/>
      <c r="D164" s="208" t="s">
        <v>224</v>
      </c>
      <c r="E164" s="209" t="s">
        <v>1</v>
      </c>
      <c r="F164" s="210" t="s">
        <v>487</v>
      </c>
      <c r="G164" s="207"/>
      <c r="H164" s="209" t="s">
        <v>1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224</v>
      </c>
      <c r="AU164" s="216" t="s">
        <v>86</v>
      </c>
      <c r="AV164" s="13" t="s">
        <v>84</v>
      </c>
      <c r="AW164" s="13" t="s">
        <v>32</v>
      </c>
      <c r="AX164" s="13" t="s">
        <v>77</v>
      </c>
      <c r="AY164" s="216" t="s">
        <v>215</v>
      </c>
    </row>
    <row r="165" spans="2:51" s="14" customFormat="1" ht="11.25">
      <c r="B165" s="217"/>
      <c r="C165" s="218"/>
      <c r="D165" s="208" t="s">
        <v>224</v>
      </c>
      <c r="E165" s="219" t="s">
        <v>1</v>
      </c>
      <c r="F165" s="220" t="s">
        <v>2237</v>
      </c>
      <c r="G165" s="218"/>
      <c r="H165" s="221">
        <v>45.12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224</v>
      </c>
      <c r="AU165" s="227" t="s">
        <v>86</v>
      </c>
      <c r="AV165" s="14" t="s">
        <v>86</v>
      </c>
      <c r="AW165" s="14" t="s">
        <v>32</v>
      </c>
      <c r="AX165" s="14" t="s">
        <v>84</v>
      </c>
      <c r="AY165" s="227" t="s">
        <v>215</v>
      </c>
    </row>
    <row r="166" spans="1:65" s="2" customFormat="1" ht="33" customHeight="1">
      <c r="A166" s="35"/>
      <c r="B166" s="36"/>
      <c r="C166" s="193" t="s">
        <v>261</v>
      </c>
      <c r="D166" s="193" t="s">
        <v>217</v>
      </c>
      <c r="E166" s="194" t="s">
        <v>490</v>
      </c>
      <c r="F166" s="195" t="s">
        <v>491</v>
      </c>
      <c r="G166" s="196" t="s">
        <v>365</v>
      </c>
      <c r="H166" s="197">
        <v>12.726</v>
      </c>
      <c r="I166" s="198"/>
      <c r="J166" s="199">
        <f>ROUND(I166*H166,2)</f>
        <v>0</v>
      </c>
      <c r="K166" s="195" t="s">
        <v>231</v>
      </c>
      <c r="L166" s="40"/>
      <c r="M166" s="200" t="s">
        <v>1</v>
      </c>
      <c r="N166" s="201" t="s">
        <v>42</v>
      </c>
      <c r="O166" s="72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4" t="s">
        <v>222</v>
      </c>
      <c r="AT166" s="204" t="s">
        <v>217</v>
      </c>
      <c r="AU166" s="204" t="s">
        <v>86</v>
      </c>
      <c r="AY166" s="18" t="s">
        <v>215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8" t="s">
        <v>84</v>
      </c>
      <c r="BK166" s="205">
        <f>ROUND(I166*H166,2)</f>
        <v>0</v>
      </c>
      <c r="BL166" s="18" t="s">
        <v>222</v>
      </c>
      <c r="BM166" s="204" t="s">
        <v>2238</v>
      </c>
    </row>
    <row r="167" spans="2:51" s="14" customFormat="1" ht="11.25">
      <c r="B167" s="217"/>
      <c r="C167" s="218"/>
      <c r="D167" s="208" t="s">
        <v>224</v>
      </c>
      <c r="E167" s="219" t="s">
        <v>1</v>
      </c>
      <c r="F167" s="220" t="s">
        <v>2239</v>
      </c>
      <c r="G167" s="218"/>
      <c r="H167" s="221">
        <v>12.726</v>
      </c>
      <c r="I167" s="222"/>
      <c r="J167" s="218"/>
      <c r="K167" s="218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224</v>
      </c>
      <c r="AU167" s="227" t="s">
        <v>86</v>
      </c>
      <c r="AV167" s="14" t="s">
        <v>86</v>
      </c>
      <c r="AW167" s="14" t="s">
        <v>32</v>
      </c>
      <c r="AX167" s="14" t="s">
        <v>84</v>
      </c>
      <c r="AY167" s="227" t="s">
        <v>215</v>
      </c>
    </row>
    <row r="168" spans="1:65" s="2" customFormat="1" ht="24.2" customHeight="1">
      <c r="A168" s="35"/>
      <c r="B168" s="36"/>
      <c r="C168" s="193" t="s">
        <v>265</v>
      </c>
      <c r="D168" s="193" t="s">
        <v>217</v>
      </c>
      <c r="E168" s="194" t="s">
        <v>1377</v>
      </c>
      <c r="F168" s="195" t="s">
        <v>1378</v>
      </c>
      <c r="G168" s="196" t="s">
        <v>365</v>
      </c>
      <c r="H168" s="197">
        <v>45.12</v>
      </c>
      <c r="I168" s="198"/>
      <c r="J168" s="199">
        <f>ROUND(I168*H168,2)</f>
        <v>0</v>
      </c>
      <c r="K168" s="195" t="s">
        <v>231</v>
      </c>
      <c r="L168" s="40"/>
      <c r="M168" s="200" t="s">
        <v>1</v>
      </c>
      <c r="N168" s="201" t="s">
        <v>42</v>
      </c>
      <c r="O168" s="72"/>
      <c r="P168" s="202">
        <f>O168*H168</f>
        <v>0</v>
      </c>
      <c r="Q168" s="202">
        <v>0</v>
      </c>
      <c r="R168" s="202">
        <f>Q168*H168</f>
        <v>0</v>
      </c>
      <c r="S168" s="202">
        <v>0</v>
      </c>
      <c r="T168" s="20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4" t="s">
        <v>222</v>
      </c>
      <c r="AT168" s="204" t="s">
        <v>217</v>
      </c>
      <c r="AU168" s="204" t="s">
        <v>86</v>
      </c>
      <c r="AY168" s="18" t="s">
        <v>215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18" t="s">
        <v>84</v>
      </c>
      <c r="BK168" s="205">
        <f>ROUND(I168*H168,2)</f>
        <v>0</v>
      </c>
      <c r="BL168" s="18" t="s">
        <v>222</v>
      </c>
      <c r="BM168" s="204" t="s">
        <v>2240</v>
      </c>
    </row>
    <row r="169" spans="2:51" s="13" customFormat="1" ht="11.25">
      <c r="B169" s="206"/>
      <c r="C169" s="207"/>
      <c r="D169" s="208" t="s">
        <v>224</v>
      </c>
      <c r="E169" s="209" t="s">
        <v>1</v>
      </c>
      <c r="F169" s="210" t="s">
        <v>487</v>
      </c>
      <c r="G169" s="207"/>
      <c r="H169" s="209" t="s">
        <v>1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224</v>
      </c>
      <c r="AU169" s="216" t="s">
        <v>86</v>
      </c>
      <c r="AV169" s="13" t="s">
        <v>84</v>
      </c>
      <c r="AW169" s="13" t="s">
        <v>32</v>
      </c>
      <c r="AX169" s="13" t="s">
        <v>77</v>
      </c>
      <c r="AY169" s="216" t="s">
        <v>215</v>
      </c>
    </row>
    <row r="170" spans="2:51" s="14" customFormat="1" ht="11.25">
      <c r="B170" s="217"/>
      <c r="C170" s="218"/>
      <c r="D170" s="208" t="s">
        <v>224</v>
      </c>
      <c r="E170" s="219" t="s">
        <v>1</v>
      </c>
      <c r="F170" s="220" t="s">
        <v>2237</v>
      </c>
      <c r="G170" s="218"/>
      <c r="H170" s="221">
        <v>45.12</v>
      </c>
      <c r="I170" s="222"/>
      <c r="J170" s="218"/>
      <c r="K170" s="218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224</v>
      </c>
      <c r="AU170" s="227" t="s">
        <v>86</v>
      </c>
      <c r="AV170" s="14" t="s">
        <v>86</v>
      </c>
      <c r="AW170" s="14" t="s">
        <v>32</v>
      </c>
      <c r="AX170" s="14" t="s">
        <v>84</v>
      </c>
      <c r="AY170" s="227" t="s">
        <v>215</v>
      </c>
    </row>
    <row r="171" spans="1:65" s="2" customFormat="1" ht="24.2" customHeight="1">
      <c r="A171" s="35"/>
      <c r="B171" s="36"/>
      <c r="C171" s="193" t="s">
        <v>8</v>
      </c>
      <c r="D171" s="193" t="s">
        <v>217</v>
      </c>
      <c r="E171" s="194" t="s">
        <v>2241</v>
      </c>
      <c r="F171" s="195" t="s">
        <v>2242</v>
      </c>
      <c r="G171" s="196" t="s">
        <v>365</v>
      </c>
      <c r="H171" s="197">
        <v>12.726</v>
      </c>
      <c r="I171" s="198"/>
      <c r="J171" s="199">
        <f>ROUND(I171*H171,2)</f>
        <v>0</v>
      </c>
      <c r="K171" s="195" t="s">
        <v>231</v>
      </c>
      <c r="L171" s="40"/>
      <c r="M171" s="200" t="s">
        <v>1</v>
      </c>
      <c r="N171" s="201" t="s">
        <v>42</v>
      </c>
      <c r="O171" s="72"/>
      <c r="P171" s="202">
        <f>O171*H171</f>
        <v>0</v>
      </c>
      <c r="Q171" s="202">
        <v>0</v>
      </c>
      <c r="R171" s="202">
        <f>Q171*H171</f>
        <v>0</v>
      </c>
      <c r="S171" s="202">
        <v>0</v>
      </c>
      <c r="T171" s="20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4" t="s">
        <v>222</v>
      </c>
      <c r="AT171" s="204" t="s">
        <v>217</v>
      </c>
      <c r="AU171" s="204" t="s">
        <v>86</v>
      </c>
      <c r="AY171" s="18" t="s">
        <v>215</v>
      </c>
      <c r="BE171" s="205">
        <f>IF(N171="základní",J171,0)</f>
        <v>0</v>
      </c>
      <c r="BF171" s="205">
        <f>IF(N171="snížená",J171,0)</f>
        <v>0</v>
      </c>
      <c r="BG171" s="205">
        <f>IF(N171="zákl. přenesená",J171,0)</f>
        <v>0</v>
      </c>
      <c r="BH171" s="205">
        <f>IF(N171="sníž. přenesená",J171,0)</f>
        <v>0</v>
      </c>
      <c r="BI171" s="205">
        <f>IF(N171="nulová",J171,0)</f>
        <v>0</v>
      </c>
      <c r="BJ171" s="18" t="s">
        <v>84</v>
      </c>
      <c r="BK171" s="205">
        <f>ROUND(I171*H171,2)</f>
        <v>0</v>
      </c>
      <c r="BL171" s="18" t="s">
        <v>222</v>
      </c>
      <c r="BM171" s="204" t="s">
        <v>2243</v>
      </c>
    </row>
    <row r="172" spans="2:51" s="14" customFormat="1" ht="11.25">
      <c r="B172" s="217"/>
      <c r="C172" s="218"/>
      <c r="D172" s="208" t="s">
        <v>224</v>
      </c>
      <c r="E172" s="219" t="s">
        <v>1</v>
      </c>
      <c r="F172" s="220" t="s">
        <v>2239</v>
      </c>
      <c r="G172" s="218"/>
      <c r="H172" s="221">
        <v>12.726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224</v>
      </c>
      <c r="AU172" s="227" t="s">
        <v>86</v>
      </c>
      <c r="AV172" s="14" t="s">
        <v>86</v>
      </c>
      <c r="AW172" s="14" t="s">
        <v>32</v>
      </c>
      <c r="AX172" s="14" t="s">
        <v>84</v>
      </c>
      <c r="AY172" s="227" t="s">
        <v>215</v>
      </c>
    </row>
    <row r="173" spans="1:65" s="2" customFormat="1" ht="16.5" customHeight="1">
      <c r="A173" s="35"/>
      <c r="B173" s="36"/>
      <c r="C173" s="193" t="s">
        <v>274</v>
      </c>
      <c r="D173" s="193" t="s">
        <v>217</v>
      </c>
      <c r="E173" s="194" t="s">
        <v>495</v>
      </c>
      <c r="F173" s="195" t="s">
        <v>496</v>
      </c>
      <c r="G173" s="196" t="s">
        <v>365</v>
      </c>
      <c r="H173" s="197">
        <v>57.846</v>
      </c>
      <c r="I173" s="198"/>
      <c r="J173" s="199">
        <f>ROUND(I173*H173,2)</f>
        <v>0</v>
      </c>
      <c r="K173" s="195" t="s">
        <v>221</v>
      </c>
      <c r="L173" s="40"/>
      <c r="M173" s="200" t="s">
        <v>1</v>
      </c>
      <c r="N173" s="201" t="s">
        <v>42</v>
      </c>
      <c r="O173" s="72"/>
      <c r="P173" s="202">
        <f>O173*H173</f>
        <v>0</v>
      </c>
      <c r="Q173" s="202">
        <v>0</v>
      </c>
      <c r="R173" s="202">
        <f>Q173*H173</f>
        <v>0</v>
      </c>
      <c r="S173" s="202">
        <v>0</v>
      </c>
      <c r="T173" s="20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4" t="s">
        <v>222</v>
      </c>
      <c r="AT173" s="204" t="s">
        <v>217</v>
      </c>
      <c r="AU173" s="204" t="s">
        <v>86</v>
      </c>
      <c r="AY173" s="18" t="s">
        <v>215</v>
      </c>
      <c r="BE173" s="205">
        <f>IF(N173="základní",J173,0)</f>
        <v>0</v>
      </c>
      <c r="BF173" s="205">
        <f>IF(N173="snížená",J173,0)</f>
        <v>0</v>
      </c>
      <c r="BG173" s="205">
        <f>IF(N173="zákl. přenesená",J173,0)</f>
        <v>0</v>
      </c>
      <c r="BH173" s="205">
        <f>IF(N173="sníž. přenesená",J173,0)</f>
        <v>0</v>
      </c>
      <c r="BI173" s="205">
        <f>IF(N173="nulová",J173,0)</f>
        <v>0</v>
      </c>
      <c r="BJ173" s="18" t="s">
        <v>84</v>
      </c>
      <c r="BK173" s="205">
        <f>ROUND(I173*H173,2)</f>
        <v>0</v>
      </c>
      <c r="BL173" s="18" t="s">
        <v>222</v>
      </c>
      <c r="BM173" s="204" t="s">
        <v>2244</v>
      </c>
    </row>
    <row r="174" spans="2:51" s="14" customFormat="1" ht="11.25">
      <c r="B174" s="217"/>
      <c r="C174" s="218"/>
      <c r="D174" s="208" t="s">
        <v>224</v>
      </c>
      <c r="E174" s="219" t="s">
        <v>1</v>
      </c>
      <c r="F174" s="220" t="s">
        <v>1761</v>
      </c>
      <c r="G174" s="218"/>
      <c r="H174" s="221">
        <v>57.846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224</v>
      </c>
      <c r="AU174" s="227" t="s">
        <v>86</v>
      </c>
      <c r="AV174" s="14" t="s">
        <v>86</v>
      </c>
      <c r="AW174" s="14" t="s">
        <v>32</v>
      </c>
      <c r="AX174" s="14" t="s">
        <v>84</v>
      </c>
      <c r="AY174" s="227" t="s">
        <v>215</v>
      </c>
    </row>
    <row r="175" spans="2:63" s="12" customFormat="1" ht="22.9" customHeight="1">
      <c r="B175" s="177"/>
      <c r="C175" s="178"/>
      <c r="D175" s="179" t="s">
        <v>76</v>
      </c>
      <c r="E175" s="191" t="s">
        <v>86</v>
      </c>
      <c r="F175" s="191" t="s">
        <v>1943</v>
      </c>
      <c r="G175" s="178"/>
      <c r="H175" s="178"/>
      <c r="I175" s="181"/>
      <c r="J175" s="192">
        <f>BK175</f>
        <v>0</v>
      </c>
      <c r="K175" s="178"/>
      <c r="L175" s="183"/>
      <c r="M175" s="184"/>
      <c r="N175" s="185"/>
      <c r="O175" s="185"/>
      <c r="P175" s="186">
        <f>SUM(P176:P202)</f>
        <v>0</v>
      </c>
      <c r="Q175" s="185"/>
      <c r="R175" s="186">
        <f>SUM(R176:R202)</f>
        <v>99.48204600000001</v>
      </c>
      <c r="S175" s="185"/>
      <c r="T175" s="187">
        <f>SUM(T176:T202)</f>
        <v>0</v>
      </c>
      <c r="AR175" s="188" t="s">
        <v>84</v>
      </c>
      <c r="AT175" s="189" t="s">
        <v>76</v>
      </c>
      <c r="AU175" s="189" t="s">
        <v>84</v>
      </c>
      <c r="AY175" s="188" t="s">
        <v>215</v>
      </c>
      <c r="BK175" s="190">
        <f>SUM(BK176:BK202)</f>
        <v>0</v>
      </c>
    </row>
    <row r="176" spans="1:65" s="2" customFormat="1" ht="24.2" customHeight="1">
      <c r="A176" s="35"/>
      <c r="B176" s="36"/>
      <c r="C176" s="193" t="s">
        <v>279</v>
      </c>
      <c r="D176" s="193" t="s">
        <v>217</v>
      </c>
      <c r="E176" s="194" t="s">
        <v>2245</v>
      </c>
      <c r="F176" s="195" t="s">
        <v>2246</v>
      </c>
      <c r="G176" s="196" t="s">
        <v>220</v>
      </c>
      <c r="H176" s="197">
        <v>134.4</v>
      </c>
      <c r="I176" s="198"/>
      <c r="J176" s="199">
        <f>ROUND(I176*H176,2)</f>
        <v>0</v>
      </c>
      <c r="K176" s="195" t="s">
        <v>231</v>
      </c>
      <c r="L176" s="40"/>
      <c r="M176" s="200" t="s">
        <v>1</v>
      </c>
      <c r="N176" s="201" t="s">
        <v>42</v>
      </c>
      <c r="O176" s="72"/>
      <c r="P176" s="202">
        <f>O176*H176</f>
        <v>0</v>
      </c>
      <c r="Q176" s="202">
        <v>0.0001</v>
      </c>
      <c r="R176" s="202">
        <f>Q176*H176</f>
        <v>0.01344</v>
      </c>
      <c r="S176" s="202">
        <v>0</v>
      </c>
      <c r="T176" s="20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4" t="s">
        <v>222</v>
      </c>
      <c r="AT176" s="204" t="s">
        <v>217</v>
      </c>
      <c r="AU176" s="204" t="s">
        <v>86</v>
      </c>
      <c r="AY176" s="18" t="s">
        <v>215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18" t="s">
        <v>84</v>
      </c>
      <c r="BK176" s="205">
        <f>ROUND(I176*H176,2)</f>
        <v>0</v>
      </c>
      <c r="BL176" s="18" t="s">
        <v>222</v>
      </c>
      <c r="BM176" s="204" t="s">
        <v>2247</v>
      </c>
    </row>
    <row r="177" spans="2:51" s="14" customFormat="1" ht="11.25">
      <c r="B177" s="217"/>
      <c r="C177" s="218"/>
      <c r="D177" s="208" t="s">
        <v>224</v>
      </c>
      <c r="E177" s="219" t="s">
        <v>1</v>
      </c>
      <c r="F177" s="220" t="s">
        <v>2248</v>
      </c>
      <c r="G177" s="218"/>
      <c r="H177" s="221">
        <v>300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224</v>
      </c>
      <c r="AU177" s="227" t="s">
        <v>86</v>
      </c>
      <c r="AV177" s="14" t="s">
        <v>86</v>
      </c>
      <c r="AW177" s="14" t="s">
        <v>32</v>
      </c>
      <c r="AX177" s="14" t="s">
        <v>77</v>
      </c>
      <c r="AY177" s="227" t="s">
        <v>215</v>
      </c>
    </row>
    <row r="178" spans="2:51" s="14" customFormat="1" ht="11.25">
      <c r="B178" s="217"/>
      <c r="C178" s="218"/>
      <c r="D178" s="208" t="s">
        <v>224</v>
      </c>
      <c r="E178" s="219" t="s">
        <v>1</v>
      </c>
      <c r="F178" s="220" t="s">
        <v>2249</v>
      </c>
      <c r="G178" s="218"/>
      <c r="H178" s="221">
        <v>36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224</v>
      </c>
      <c r="AU178" s="227" t="s">
        <v>86</v>
      </c>
      <c r="AV178" s="14" t="s">
        <v>86</v>
      </c>
      <c r="AW178" s="14" t="s">
        <v>32</v>
      </c>
      <c r="AX178" s="14" t="s">
        <v>77</v>
      </c>
      <c r="AY178" s="227" t="s">
        <v>215</v>
      </c>
    </row>
    <row r="179" spans="2:51" s="15" customFormat="1" ht="11.25">
      <c r="B179" s="228"/>
      <c r="C179" s="229"/>
      <c r="D179" s="208" t="s">
        <v>224</v>
      </c>
      <c r="E179" s="230" t="s">
        <v>2188</v>
      </c>
      <c r="F179" s="231" t="s">
        <v>227</v>
      </c>
      <c r="G179" s="229"/>
      <c r="H179" s="232">
        <v>336</v>
      </c>
      <c r="I179" s="233"/>
      <c r="J179" s="229"/>
      <c r="K179" s="229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224</v>
      </c>
      <c r="AU179" s="238" t="s">
        <v>86</v>
      </c>
      <c r="AV179" s="15" t="s">
        <v>222</v>
      </c>
      <c r="AW179" s="15" t="s">
        <v>32</v>
      </c>
      <c r="AX179" s="15" t="s">
        <v>77</v>
      </c>
      <c r="AY179" s="238" t="s">
        <v>215</v>
      </c>
    </row>
    <row r="180" spans="2:51" s="14" customFormat="1" ht="11.25">
      <c r="B180" s="217"/>
      <c r="C180" s="218"/>
      <c r="D180" s="208" t="s">
        <v>224</v>
      </c>
      <c r="E180" s="219" t="s">
        <v>1</v>
      </c>
      <c r="F180" s="220" t="s">
        <v>2250</v>
      </c>
      <c r="G180" s="218"/>
      <c r="H180" s="221">
        <v>134.4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224</v>
      </c>
      <c r="AU180" s="227" t="s">
        <v>86</v>
      </c>
      <c r="AV180" s="14" t="s">
        <v>86</v>
      </c>
      <c r="AW180" s="14" t="s">
        <v>32</v>
      </c>
      <c r="AX180" s="14" t="s">
        <v>84</v>
      </c>
      <c r="AY180" s="227" t="s">
        <v>215</v>
      </c>
    </row>
    <row r="181" spans="1:65" s="2" customFormat="1" ht="24.2" customHeight="1">
      <c r="A181" s="35"/>
      <c r="B181" s="36"/>
      <c r="C181" s="193" t="s">
        <v>147</v>
      </c>
      <c r="D181" s="193" t="s">
        <v>217</v>
      </c>
      <c r="E181" s="194" t="s">
        <v>2251</v>
      </c>
      <c r="F181" s="195" t="s">
        <v>2252</v>
      </c>
      <c r="G181" s="196" t="s">
        <v>220</v>
      </c>
      <c r="H181" s="197">
        <v>134.4</v>
      </c>
      <c r="I181" s="198"/>
      <c r="J181" s="199">
        <f>ROUND(I181*H181,2)</f>
        <v>0</v>
      </c>
      <c r="K181" s="195" t="s">
        <v>231</v>
      </c>
      <c r="L181" s="40"/>
      <c r="M181" s="200" t="s">
        <v>1</v>
      </c>
      <c r="N181" s="201" t="s">
        <v>42</v>
      </c>
      <c r="O181" s="72"/>
      <c r="P181" s="202">
        <f>O181*H181</f>
        <v>0</v>
      </c>
      <c r="Q181" s="202">
        <v>0.0001</v>
      </c>
      <c r="R181" s="202">
        <f>Q181*H181</f>
        <v>0.01344</v>
      </c>
      <c r="S181" s="202">
        <v>0</v>
      </c>
      <c r="T181" s="20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4" t="s">
        <v>222</v>
      </c>
      <c r="AT181" s="204" t="s">
        <v>217</v>
      </c>
      <c r="AU181" s="204" t="s">
        <v>86</v>
      </c>
      <c r="AY181" s="18" t="s">
        <v>215</v>
      </c>
      <c r="BE181" s="205">
        <f>IF(N181="základní",J181,0)</f>
        <v>0</v>
      </c>
      <c r="BF181" s="205">
        <f>IF(N181="snížená",J181,0)</f>
        <v>0</v>
      </c>
      <c r="BG181" s="205">
        <f>IF(N181="zákl. přenesená",J181,0)</f>
        <v>0</v>
      </c>
      <c r="BH181" s="205">
        <f>IF(N181="sníž. přenesená",J181,0)</f>
        <v>0</v>
      </c>
      <c r="BI181" s="205">
        <f>IF(N181="nulová",J181,0)</f>
        <v>0</v>
      </c>
      <c r="BJ181" s="18" t="s">
        <v>84</v>
      </c>
      <c r="BK181" s="205">
        <f>ROUND(I181*H181,2)</f>
        <v>0</v>
      </c>
      <c r="BL181" s="18" t="s">
        <v>222</v>
      </c>
      <c r="BM181" s="204" t="s">
        <v>2253</v>
      </c>
    </row>
    <row r="182" spans="2:51" s="14" customFormat="1" ht="11.25">
      <c r="B182" s="217"/>
      <c r="C182" s="218"/>
      <c r="D182" s="208" t="s">
        <v>224</v>
      </c>
      <c r="E182" s="219" t="s">
        <v>1</v>
      </c>
      <c r="F182" s="220" t="s">
        <v>2254</v>
      </c>
      <c r="G182" s="218"/>
      <c r="H182" s="221">
        <v>134.4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224</v>
      </c>
      <c r="AU182" s="227" t="s">
        <v>86</v>
      </c>
      <c r="AV182" s="14" t="s">
        <v>86</v>
      </c>
      <c r="AW182" s="14" t="s">
        <v>32</v>
      </c>
      <c r="AX182" s="14" t="s">
        <v>84</v>
      </c>
      <c r="AY182" s="227" t="s">
        <v>215</v>
      </c>
    </row>
    <row r="183" spans="1:65" s="2" customFormat="1" ht="24.2" customHeight="1">
      <c r="A183" s="35"/>
      <c r="B183" s="36"/>
      <c r="C183" s="193" t="s">
        <v>303</v>
      </c>
      <c r="D183" s="193" t="s">
        <v>217</v>
      </c>
      <c r="E183" s="194" t="s">
        <v>2255</v>
      </c>
      <c r="F183" s="195" t="s">
        <v>2256</v>
      </c>
      <c r="G183" s="196" t="s">
        <v>220</v>
      </c>
      <c r="H183" s="197">
        <v>67.2</v>
      </c>
      <c r="I183" s="198"/>
      <c r="J183" s="199">
        <f>ROUND(I183*H183,2)</f>
        <v>0</v>
      </c>
      <c r="K183" s="195" t="s">
        <v>231</v>
      </c>
      <c r="L183" s="40"/>
      <c r="M183" s="200" t="s">
        <v>1</v>
      </c>
      <c r="N183" s="201" t="s">
        <v>42</v>
      </c>
      <c r="O183" s="72"/>
      <c r="P183" s="202">
        <f>O183*H183</f>
        <v>0</v>
      </c>
      <c r="Q183" s="202">
        <v>0.0001</v>
      </c>
      <c r="R183" s="202">
        <f>Q183*H183</f>
        <v>0.00672</v>
      </c>
      <c r="S183" s="202">
        <v>0</v>
      </c>
      <c r="T183" s="20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4" t="s">
        <v>222</v>
      </c>
      <c r="AT183" s="204" t="s">
        <v>217</v>
      </c>
      <c r="AU183" s="204" t="s">
        <v>86</v>
      </c>
      <c r="AY183" s="18" t="s">
        <v>215</v>
      </c>
      <c r="BE183" s="205">
        <f>IF(N183="základní",J183,0)</f>
        <v>0</v>
      </c>
      <c r="BF183" s="205">
        <f>IF(N183="snížená",J183,0)</f>
        <v>0</v>
      </c>
      <c r="BG183" s="205">
        <f>IF(N183="zákl. přenesená",J183,0)</f>
        <v>0</v>
      </c>
      <c r="BH183" s="205">
        <f>IF(N183="sníž. přenesená",J183,0)</f>
        <v>0</v>
      </c>
      <c r="BI183" s="205">
        <f>IF(N183="nulová",J183,0)</f>
        <v>0</v>
      </c>
      <c r="BJ183" s="18" t="s">
        <v>84</v>
      </c>
      <c r="BK183" s="205">
        <f>ROUND(I183*H183,2)</f>
        <v>0</v>
      </c>
      <c r="BL183" s="18" t="s">
        <v>222</v>
      </c>
      <c r="BM183" s="204" t="s">
        <v>2257</v>
      </c>
    </row>
    <row r="184" spans="2:51" s="14" customFormat="1" ht="11.25">
      <c r="B184" s="217"/>
      <c r="C184" s="218"/>
      <c r="D184" s="208" t="s">
        <v>224</v>
      </c>
      <c r="E184" s="219" t="s">
        <v>1</v>
      </c>
      <c r="F184" s="220" t="s">
        <v>2258</v>
      </c>
      <c r="G184" s="218"/>
      <c r="H184" s="221">
        <v>67.2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224</v>
      </c>
      <c r="AU184" s="227" t="s">
        <v>86</v>
      </c>
      <c r="AV184" s="14" t="s">
        <v>86</v>
      </c>
      <c r="AW184" s="14" t="s">
        <v>32</v>
      </c>
      <c r="AX184" s="14" t="s">
        <v>84</v>
      </c>
      <c r="AY184" s="227" t="s">
        <v>215</v>
      </c>
    </row>
    <row r="185" spans="1:65" s="2" customFormat="1" ht="21.75" customHeight="1">
      <c r="A185" s="35"/>
      <c r="B185" s="36"/>
      <c r="C185" s="193" t="s">
        <v>319</v>
      </c>
      <c r="D185" s="193" t="s">
        <v>217</v>
      </c>
      <c r="E185" s="194" t="s">
        <v>2259</v>
      </c>
      <c r="F185" s="195" t="s">
        <v>2260</v>
      </c>
      <c r="G185" s="196" t="s">
        <v>220</v>
      </c>
      <c r="H185" s="197">
        <v>336</v>
      </c>
      <c r="I185" s="198"/>
      <c r="J185" s="199">
        <f>ROUND(I185*H185,2)</f>
        <v>0</v>
      </c>
      <c r="K185" s="195" t="s">
        <v>231</v>
      </c>
      <c r="L185" s="40"/>
      <c r="M185" s="200" t="s">
        <v>1</v>
      </c>
      <c r="N185" s="201" t="s">
        <v>42</v>
      </c>
      <c r="O185" s="72"/>
      <c r="P185" s="202">
        <f>O185*H185</f>
        <v>0</v>
      </c>
      <c r="Q185" s="202">
        <v>0</v>
      </c>
      <c r="R185" s="202">
        <f>Q185*H185</f>
        <v>0</v>
      </c>
      <c r="S185" s="202">
        <v>0</v>
      </c>
      <c r="T185" s="20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4" t="s">
        <v>222</v>
      </c>
      <c r="AT185" s="204" t="s">
        <v>217</v>
      </c>
      <c r="AU185" s="204" t="s">
        <v>86</v>
      </c>
      <c r="AY185" s="18" t="s">
        <v>215</v>
      </c>
      <c r="BE185" s="205">
        <f>IF(N185="základní",J185,0)</f>
        <v>0</v>
      </c>
      <c r="BF185" s="205">
        <f>IF(N185="snížená",J185,0)</f>
        <v>0</v>
      </c>
      <c r="BG185" s="205">
        <f>IF(N185="zákl. přenesená",J185,0)</f>
        <v>0</v>
      </c>
      <c r="BH185" s="205">
        <f>IF(N185="sníž. přenesená",J185,0)</f>
        <v>0</v>
      </c>
      <c r="BI185" s="205">
        <f>IF(N185="nulová",J185,0)</f>
        <v>0</v>
      </c>
      <c r="BJ185" s="18" t="s">
        <v>84</v>
      </c>
      <c r="BK185" s="205">
        <f>ROUND(I185*H185,2)</f>
        <v>0</v>
      </c>
      <c r="BL185" s="18" t="s">
        <v>222</v>
      </c>
      <c r="BM185" s="204" t="s">
        <v>2261</v>
      </c>
    </row>
    <row r="186" spans="2:51" s="14" customFormat="1" ht="11.25">
      <c r="B186" s="217"/>
      <c r="C186" s="218"/>
      <c r="D186" s="208" t="s">
        <v>224</v>
      </c>
      <c r="E186" s="219" t="s">
        <v>1</v>
      </c>
      <c r="F186" s="220" t="s">
        <v>2188</v>
      </c>
      <c r="G186" s="218"/>
      <c r="H186" s="221">
        <v>336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224</v>
      </c>
      <c r="AU186" s="227" t="s">
        <v>86</v>
      </c>
      <c r="AV186" s="14" t="s">
        <v>86</v>
      </c>
      <c r="AW186" s="14" t="s">
        <v>32</v>
      </c>
      <c r="AX186" s="14" t="s">
        <v>84</v>
      </c>
      <c r="AY186" s="227" t="s">
        <v>215</v>
      </c>
    </row>
    <row r="187" spans="1:65" s="2" customFormat="1" ht="24.2" customHeight="1">
      <c r="A187" s="35"/>
      <c r="B187" s="36"/>
      <c r="C187" s="193" t="s">
        <v>321</v>
      </c>
      <c r="D187" s="193" t="s">
        <v>217</v>
      </c>
      <c r="E187" s="194" t="s">
        <v>2262</v>
      </c>
      <c r="F187" s="195" t="s">
        <v>2263</v>
      </c>
      <c r="G187" s="196" t="s">
        <v>220</v>
      </c>
      <c r="H187" s="197">
        <v>370</v>
      </c>
      <c r="I187" s="198"/>
      <c r="J187" s="199">
        <f>ROUND(I187*H187,2)</f>
        <v>0</v>
      </c>
      <c r="K187" s="195" t="s">
        <v>231</v>
      </c>
      <c r="L187" s="40"/>
      <c r="M187" s="200" t="s">
        <v>1</v>
      </c>
      <c r="N187" s="201" t="s">
        <v>42</v>
      </c>
      <c r="O187" s="72"/>
      <c r="P187" s="202">
        <f>O187*H187</f>
        <v>0</v>
      </c>
      <c r="Q187" s="202">
        <v>0</v>
      </c>
      <c r="R187" s="202">
        <f>Q187*H187</f>
        <v>0</v>
      </c>
      <c r="S187" s="202">
        <v>0</v>
      </c>
      <c r="T187" s="20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4" t="s">
        <v>222</v>
      </c>
      <c r="AT187" s="204" t="s">
        <v>217</v>
      </c>
      <c r="AU187" s="204" t="s">
        <v>86</v>
      </c>
      <c r="AY187" s="18" t="s">
        <v>215</v>
      </c>
      <c r="BE187" s="205">
        <f>IF(N187="základní",J187,0)</f>
        <v>0</v>
      </c>
      <c r="BF187" s="205">
        <f>IF(N187="snížená",J187,0)</f>
        <v>0</v>
      </c>
      <c r="BG187" s="205">
        <f>IF(N187="zákl. přenesená",J187,0)</f>
        <v>0</v>
      </c>
      <c r="BH187" s="205">
        <f>IF(N187="sníž. přenesená",J187,0)</f>
        <v>0</v>
      </c>
      <c r="BI187" s="205">
        <f>IF(N187="nulová",J187,0)</f>
        <v>0</v>
      </c>
      <c r="BJ187" s="18" t="s">
        <v>84</v>
      </c>
      <c r="BK187" s="205">
        <f>ROUND(I187*H187,2)</f>
        <v>0</v>
      </c>
      <c r="BL187" s="18" t="s">
        <v>222</v>
      </c>
      <c r="BM187" s="204" t="s">
        <v>2264</v>
      </c>
    </row>
    <row r="188" spans="2:51" s="13" customFormat="1" ht="11.25">
      <c r="B188" s="206"/>
      <c r="C188" s="207"/>
      <c r="D188" s="208" t="s">
        <v>224</v>
      </c>
      <c r="E188" s="209" t="s">
        <v>1</v>
      </c>
      <c r="F188" s="210" t="s">
        <v>2265</v>
      </c>
      <c r="G188" s="207"/>
      <c r="H188" s="209" t="s">
        <v>1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224</v>
      </c>
      <c r="AU188" s="216" t="s">
        <v>86</v>
      </c>
      <c r="AV188" s="13" t="s">
        <v>84</v>
      </c>
      <c r="AW188" s="13" t="s">
        <v>32</v>
      </c>
      <c r="AX188" s="13" t="s">
        <v>77</v>
      </c>
      <c r="AY188" s="216" t="s">
        <v>215</v>
      </c>
    </row>
    <row r="189" spans="2:51" s="14" customFormat="1" ht="11.25">
      <c r="B189" s="217"/>
      <c r="C189" s="218"/>
      <c r="D189" s="208" t="s">
        <v>224</v>
      </c>
      <c r="E189" s="219" t="s">
        <v>1</v>
      </c>
      <c r="F189" s="220" t="s">
        <v>2266</v>
      </c>
      <c r="G189" s="218"/>
      <c r="H189" s="221">
        <v>330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224</v>
      </c>
      <c r="AU189" s="227" t="s">
        <v>86</v>
      </c>
      <c r="AV189" s="14" t="s">
        <v>86</v>
      </c>
      <c r="AW189" s="14" t="s">
        <v>32</v>
      </c>
      <c r="AX189" s="14" t="s">
        <v>77</v>
      </c>
      <c r="AY189" s="227" t="s">
        <v>215</v>
      </c>
    </row>
    <row r="190" spans="2:51" s="14" customFormat="1" ht="11.25">
      <c r="B190" s="217"/>
      <c r="C190" s="218"/>
      <c r="D190" s="208" t="s">
        <v>224</v>
      </c>
      <c r="E190" s="219" t="s">
        <v>1</v>
      </c>
      <c r="F190" s="220" t="s">
        <v>2267</v>
      </c>
      <c r="G190" s="218"/>
      <c r="H190" s="221">
        <v>40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224</v>
      </c>
      <c r="AU190" s="227" t="s">
        <v>86</v>
      </c>
      <c r="AV190" s="14" t="s">
        <v>86</v>
      </c>
      <c r="AW190" s="14" t="s">
        <v>32</v>
      </c>
      <c r="AX190" s="14" t="s">
        <v>77</v>
      </c>
      <c r="AY190" s="227" t="s">
        <v>215</v>
      </c>
    </row>
    <row r="191" spans="2:51" s="15" customFormat="1" ht="11.25">
      <c r="B191" s="228"/>
      <c r="C191" s="229"/>
      <c r="D191" s="208" t="s">
        <v>224</v>
      </c>
      <c r="E191" s="230" t="s">
        <v>1</v>
      </c>
      <c r="F191" s="231" t="s">
        <v>227</v>
      </c>
      <c r="G191" s="229"/>
      <c r="H191" s="232">
        <v>370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224</v>
      </c>
      <c r="AU191" s="238" t="s">
        <v>86</v>
      </c>
      <c r="AV191" s="15" t="s">
        <v>222</v>
      </c>
      <c r="AW191" s="15" t="s">
        <v>32</v>
      </c>
      <c r="AX191" s="15" t="s">
        <v>84</v>
      </c>
      <c r="AY191" s="238" t="s">
        <v>215</v>
      </c>
    </row>
    <row r="192" spans="1:65" s="2" customFormat="1" ht="24.2" customHeight="1">
      <c r="A192" s="35"/>
      <c r="B192" s="36"/>
      <c r="C192" s="250" t="s">
        <v>324</v>
      </c>
      <c r="D192" s="250" t="s">
        <v>527</v>
      </c>
      <c r="E192" s="251" t="s">
        <v>2268</v>
      </c>
      <c r="F192" s="252" t="s">
        <v>2269</v>
      </c>
      <c r="G192" s="253" t="s">
        <v>588</v>
      </c>
      <c r="H192" s="254">
        <v>30</v>
      </c>
      <c r="I192" s="255"/>
      <c r="J192" s="256">
        <f>ROUND(I192*H192,2)</f>
        <v>0</v>
      </c>
      <c r="K192" s="252" t="s">
        <v>221</v>
      </c>
      <c r="L192" s="257"/>
      <c r="M192" s="258" t="s">
        <v>1</v>
      </c>
      <c r="N192" s="259" t="s">
        <v>42</v>
      </c>
      <c r="O192" s="72"/>
      <c r="P192" s="202">
        <f>O192*H192</f>
        <v>0</v>
      </c>
      <c r="Q192" s="202">
        <v>0.00469</v>
      </c>
      <c r="R192" s="202">
        <f>Q192*H192</f>
        <v>0.1407</v>
      </c>
      <c r="S192" s="202">
        <v>0</v>
      </c>
      <c r="T192" s="20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4" t="s">
        <v>261</v>
      </c>
      <c r="AT192" s="204" t="s">
        <v>527</v>
      </c>
      <c r="AU192" s="204" t="s">
        <v>86</v>
      </c>
      <c r="AY192" s="18" t="s">
        <v>215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18" t="s">
        <v>84</v>
      </c>
      <c r="BK192" s="205">
        <f>ROUND(I192*H192,2)</f>
        <v>0</v>
      </c>
      <c r="BL192" s="18" t="s">
        <v>222</v>
      </c>
      <c r="BM192" s="204" t="s">
        <v>2270</v>
      </c>
    </row>
    <row r="193" spans="1:65" s="2" customFormat="1" ht="24.2" customHeight="1">
      <c r="A193" s="35"/>
      <c r="B193" s="36"/>
      <c r="C193" s="250" t="s">
        <v>328</v>
      </c>
      <c r="D193" s="250" t="s">
        <v>527</v>
      </c>
      <c r="E193" s="251" t="s">
        <v>2271</v>
      </c>
      <c r="F193" s="252" t="s">
        <v>2272</v>
      </c>
      <c r="G193" s="253" t="s">
        <v>588</v>
      </c>
      <c r="H193" s="254">
        <v>4</v>
      </c>
      <c r="I193" s="255"/>
      <c r="J193" s="256">
        <f>ROUND(I193*H193,2)</f>
        <v>0</v>
      </c>
      <c r="K193" s="252" t="s">
        <v>221</v>
      </c>
      <c r="L193" s="257"/>
      <c r="M193" s="258" t="s">
        <v>1</v>
      </c>
      <c r="N193" s="259" t="s">
        <v>42</v>
      </c>
      <c r="O193" s="72"/>
      <c r="P193" s="202">
        <f>O193*H193</f>
        <v>0</v>
      </c>
      <c r="Q193" s="202">
        <v>0.0426</v>
      </c>
      <c r="R193" s="202">
        <f>Q193*H193</f>
        <v>0.1704</v>
      </c>
      <c r="S193" s="202">
        <v>0</v>
      </c>
      <c r="T193" s="20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4" t="s">
        <v>261</v>
      </c>
      <c r="AT193" s="204" t="s">
        <v>527</v>
      </c>
      <c r="AU193" s="204" t="s">
        <v>86</v>
      </c>
      <c r="AY193" s="18" t="s">
        <v>215</v>
      </c>
      <c r="BE193" s="205">
        <f>IF(N193="základní",J193,0)</f>
        <v>0</v>
      </c>
      <c r="BF193" s="205">
        <f>IF(N193="snížená",J193,0)</f>
        <v>0</v>
      </c>
      <c r="BG193" s="205">
        <f>IF(N193="zákl. přenesená",J193,0)</f>
        <v>0</v>
      </c>
      <c r="BH193" s="205">
        <f>IF(N193="sníž. přenesená",J193,0)</f>
        <v>0</v>
      </c>
      <c r="BI193" s="205">
        <f>IF(N193="nulová",J193,0)</f>
        <v>0</v>
      </c>
      <c r="BJ193" s="18" t="s">
        <v>84</v>
      </c>
      <c r="BK193" s="205">
        <f>ROUND(I193*H193,2)</f>
        <v>0</v>
      </c>
      <c r="BL193" s="18" t="s">
        <v>222</v>
      </c>
      <c r="BM193" s="204" t="s">
        <v>2273</v>
      </c>
    </row>
    <row r="194" spans="1:65" s="2" customFormat="1" ht="24.2" customHeight="1">
      <c r="A194" s="35"/>
      <c r="B194" s="36"/>
      <c r="C194" s="193" t="s">
        <v>337</v>
      </c>
      <c r="D194" s="193" t="s">
        <v>217</v>
      </c>
      <c r="E194" s="194" t="s">
        <v>2274</v>
      </c>
      <c r="F194" s="195" t="s">
        <v>2275</v>
      </c>
      <c r="G194" s="196" t="s">
        <v>588</v>
      </c>
      <c r="H194" s="197">
        <v>34</v>
      </c>
      <c r="I194" s="198"/>
      <c r="J194" s="199">
        <f>ROUND(I194*H194,2)</f>
        <v>0</v>
      </c>
      <c r="K194" s="195" t="s">
        <v>221</v>
      </c>
      <c r="L194" s="40"/>
      <c r="M194" s="200" t="s">
        <v>1</v>
      </c>
      <c r="N194" s="201" t="s">
        <v>42</v>
      </c>
      <c r="O194" s="72"/>
      <c r="P194" s="202">
        <f>O194*H194</f>
        <v>0</v>
      </c>
      <c r="Q194" s="202">
        <v>0</v>
      </c>
      <c r="R194" s="202">
        <f>Q194*H194</f>
        <v>0</v>
      </c>
      <c r="S194" s="202">
        <v>0</v>
      </c>
      <c r="T194" s="20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4" t="s">
        <v>222</v>
      </c>
      <c r="AT194" s="204" t="s">
        <v>217</v>
      </c>
      <c r="AU194" s="204" t="s">
        <v>86</v>
      </c>
      <c r="AY194" s="18" t="s">
        <v>215</v>
      </c>
      <c r="BE194" s="205">
        <f>IF(N194="základní",J194,0)</f>
        <v>0</v>
      </c>
      <c r="BF194" s="205">
        <f>IF(N194="snížená",J194,0)</f>
        <v>0</v>
      </c>
      <c r="BG194" s="205">
        <f>IF(N194="zákl. přenesená",J194,0)</f>
        <v>0</v>
      </c>
      <c r="BH194" s="205">
        <f>IF(N194="sníž. přenesená",J194,0)</f>
        <v>0</v>
      </c>
      <c r="BI194" s="205">
        <f>IF(N194="nulová",J194,0)</f>
        <v>0</v>
      </c>
      <c r="BJ194" s="18" t="s">
        <v>84</v>
      </c>
      <c r="BK194" s="205">
        <f>ROUND(I194*H194,2)</f>
        <v>0</v>
      </c>
      <c r="BL194" s="18" t="s">
        <v>222</v>
      </c>
      <c r="BM194" s="204" t="s">
        <v>2276</v>
      </c>
    </row>
    <row r="195" spans="2:51" s="14" customFormat="1" ht="11.25">
      <c r="B195" s="217"/>
      <c r="C195" s="218"/>
      <c r="D195" s="208" t="s">
        <v>224</v>
      </c>
      <c r="E195" s="219" t="s">
        <v>1</v>
      </c>
      <c r="F195" s="220" t="s">
        <v>2277</v>
      </c>
      <c r="G195" s="218"/>
      <c r="H195" s="221">
        <v>34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224</v>
      </c>
      <c r="AU195" s="227" t="s">
        <v>86</v>
      </c>
      <c r="AV195" s="14" t="s">
        <v>86</v>
      </c>
      <c r="AW195" s="14" t="s">
        <v>32</v>
      </c>
      <c r="AX195" s="14" t="s">
        <v>84</v>
      </c>
      <c r="AY195" s="227" t="s">
        <v>215</v>
      </c>
    </row>
    <row r="196" spans="1:65" s="2" customFormat="1" ht="21.75" customHeight="1">
      <c r="A196" s="35"/>
      <c r="B196" s="36"/>
      <c r="C196" s="193" t="s">
        <v>343</v>
      </c>
      <c r="D196" s="193" t="s">
        <v>217</v>
      </c>
      <c r="E196" s="194" t="s">
        <v>2278</v>
      </c>
      <c r="F196" s="195" t="s">
        <v>2279</v>
      </c>
      <c r="G196" s="196" t="s">
        <v>365</v>
      </c>
      <c r="H196" s="197">
        <v>40.007</v>
      </c>
      <c r="I196" s="198"/>
      <c r="J196" s="199">
        <f>ROUND(I196*H196,2)</f>
        <v>0</v>
      </c>
      <c r="K196" s="195" t="s">
        <v>221</v>
      </c>
      <c r="L196" s="40"/>
      <c r="M196" s="200" t="s">
        <v>1</v>
      </c>
      <c r="N196" s="201" t="s">
        <v>42</v>
      </c>
      <c r="O196" s="72"/>
      <c r="P196" s="202">
        <f>O196*H196</f>
        <v>0</v>
      </c>
      <c r="Q196" s="202">
        <v>2.478</v>
      </c>
      <c r="R196" s="202">
        <f>Q196*H196</f>
        <v>99.13734600000001</v>
      </c>
      <c r="S196" s="202">
        <v>0</v>
      </c>
      <c r="T196" s="20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4" t="s">
        <v>222</v>
      </c>
      <c r="AT196" s="204" t="s">
        <v>217</v>
      </c>
      <c r="AU196" s="204" t="s">
        <v>86</v>
      </c>
      <c r="AY196" s="18" t="s">
        <v>215</v>
      </c>
      <c r="BE196" s="205">
        <f>IF(N196="základní",J196,0)</f>
        <v>0</v>
      </c>
      <c r="BF196" s="205">
        <f>IF(N196="snížená",J196,0)</f>
        <v>0</v>
      </c>
      <c r="BG196" s="205">
        <f>IF(N196="zákl. přenesená",J196,0)</f>
        <v>0</v>
      </c>
      <c r="BH196" s="205">
        <f>IF(N196="sníž. přenesená",J196,0)</f>
        <v>0</v>
      </c>
      <c r="BI196" s="205">
        <f>IF(N196="nulová",J196,0)</f>
        <v>0</v>
      </c>
      <c r="BJ196" s="18" t="s">
        <v>84</v>
      </c>
      <c r="BK196" s="205">
        <f>ROUND(I196*H196,2)</f>
        <v>0</v>
      </c>
      <c r="BL196" s="18" t="s">
        <v>222</v>
      </c>
      <c r="BM196" s="204" t="s">
        <v>2280</v>
      </c>
    </row>
    <row r="197" spans="2:51" s="13" customFormat="1" ht="11.25">
      <c r="B197" s="206"/>
      <c r="C197" s="207"/>
      <c r="D197" s="208" t="s">
        <v>224</v>
      </c>
      <c r="E197" s="209" t="s">
        <v>1</v>
      </c>
      <c r="F197" s="210" t="s">
        <v>2281</v>
      </c>
      <c r="G197" s="207"/>
      <c r="H197" s="209" t="s">
        <v>1</v>
      </c>
      <c r="I197" s="211"/>
      <c r="J197" s="207"/>
      <c r="K197" s="207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224</v>
      </c>
      <c r="AU197" s="216" t="s">
        <v>86</v>
      </c>
      <c r="AV197" s="13" t="s">
        <v>84</v>
      </c>
      <c r="AW197" s="13" t="s">
        <v>32</v>
      </c>
      <c r="AX197" s="13" t="s">
        <v>77</v>
      </c>
      <c r="AY197" s="216" t="s">
        <v>215</v>
      </c>
    </row>
    <row r="198" spans="2:51" s="14" customFormat="1" ht="11.25">
      <c r="B198" s="217"/>
      <c r="C198" s="218"/>
      <c r="D198" s="208" t="s">
        <v>224</v>
      </c>
      <c r="E198" s="219" t="s">
        <v>1</v>
      </c>
      <c r="F198" s="220" t="s">
        <v>2282</v>
      </c>
      <c r="G198" s="218"/>
      <c r="H198" s="221">
        <v>42.223</v>
      </c>
      <c r="I198" s="222"/>
      <c r="J198" s="218"/>
      <c r="K198" s="218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224</v>
      </c>
      <c r="AU198" s="227" t="s">
        <v>86</v>
      </c>
      <c r="AV198" s="14" t="s">
        <v>86</v>
      </c>
      <c r="AW198" s="14" t="s">
        <v>32</v>
      </c>
      <c r="AX198" s="14" t="s">
        <v>77</v>
      </c>
      <c r="AY198" s="227" t="s">
        <v>215</v>
      </c>
    </row>
    <row r="199" spans="2:51" s="14" customFormat="1" ht="11.25">
      <c r="B199" s="217"/>
      <c r="C199" s="218"/>
      <c r="D199" s="208" t="s">
        <v>224</v>
      </c>
      <c r="E199" s="219" t="s">
        <v>1</v>
      </c>
      <c r="F199" s="220" t="s">
        <v>2283</v>
      </c>
      <c r="G199" s="218"/>
      <c r="H199" s="221">
        <v>-12.772</v>
      </c>
      <c r="I199" s="222"/>
      <c r="J199" s="218"/>
      <c r="K199" s="218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224</v>
      </c>
      <c r="AU199" s="227" t="s">
        <v>86</v>
      </c>
      <c r="AV199" s="14" t="s">
        <v>86</v>
      </c>
      <c r="AW199" s="14" t="s">
        <v>32</v>
      </c>
      <c r="AX199" s="14" t="s">
        <v>77</v>
      </c>
      <c r="AY199" s="227" t="s">
        <v>215</v>
      </c>
    </row>
    <row r="200" spans="2:51" s="13" customFormat="1" ht="11.25">
      <c r="B200" s="206"/>
      <c r="C200" s="207"/>
      <c r="D200" s="208" t="s">
        <v>224</v>
      </c>
      <c r="E200" s="209" t="s">
        <v>1</v>
      </c>
      <c r="F200" s="210" t="s">
        <v>2284</v>
      </c>
      <c r="G200" s="207"/>
      <c r="H200" s="209" t="s">
        <v>1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224</v>
      </c>
      <c r="AU200" s="216" t="s">
        <v>86</v>
      </c>
      <c r="AV200" s="13" t="s">
        <v>84</v>
      </c>
      <c r="AW200" s="13" t="s">
        <v>32</v>
      </c>
      <c r="AX200" s="13" t="s">
        <v>77</v>
      </c>
      <c r="AY200" s="216" t="s">
        <v>215</v>
      </c>
    </row>
    <row r="201" spans="2:51" s="14" customFormat="1" ht="11.25">
      <c r="B201" s="217"/>
      <c r="C201" s="218"/>
      <c r="D201" s="208" t="s">
        <v>224</v>
      </c>
      <c r="E201" s="219" t="s">
        <v>1</v>
      </c>
      <c r="F201" s="220" t="s">
        <v>2285</v>
      </c>
      <c r="G201" s="218"/>
      <c r="H201" s="221">
        <v>10.556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224</v>
      </c>
      <c r="AU201" s="227" t="s">
        <v>86</v>
      </c>
      <c r="AV201" s="14" t="s">
        <v>86</v>
      </c>
      <c r="AW201" s="14" t="s">
        <v>32</v>
      </c>
      <c r="AX201" s="14" t="s">
        <v>77</v>
      </c>
      <c r="AY201" s="227" t="s">
        <v>215</v>
      </c>
    </row>
    <row r="202" spans="2:51" s="15" customFormat="1" ht="11.25">
      <c r="B202" s="228"/>
      <c r="C202" s="229"/>
      <c r="D202" s="208" t="s">
        <v>224</v>
      </c>
      <c r="E202" s="230" t="s">
        <v>1</v>
      </c>
      <c r="F202" s="231" t="s">
        <v>227</v>
      </c>
      <c r="G202" s="229"/>
      <c r="H202" s="232">
        <v>40.007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224</v>
      </c>
      <c r="AU202" s="238" t="s">
        <v>86</v>
      </c>
      <c r="AV202" s="15" t="s">
        <v>222</v>
      </c>
      <c r="AW202" s="15" t="s">
        <v>32</v>
      </c>
      <c r="AX202" s="15" t="s">
        <v>84</v>
      </c>
      <c r="AY202" s="238" t="s">
        <v>215</v>
      </c>
    </row>
    <row r="203" spans="2:63" s="12" customFormat="1" ht="22.9" customHeight="1">
      <c r="B203" s="177"/>
      <c r="C203" s="178"/>
      <c r="D203" s="179" t="s">
        <v>76</v>
      </c>
      <c r="E203" s="191" t="s">
        <v>941</v>
      </c>
      <c r="F203" s="191" t="s">
        <v>942</v>
      </c>
      <c r="G203" s="178"/>
      <c r="H203" s="178"/>
      <c r="I203" s="181"/>
      <c r="J203" s="192">
        <f>BK203</f>
        <v>0</v>
      </c>
      <c r="K203" s="178"/>
      <c r="L203" s="183"/>
      <c r="M203" s="184"/>
      <c r="N203" s="185"/>
      <c r="O203" s="185"/>
      <c r="P203" s="186">
        <f>P204</f>
        <v>0</v>
      </c>
      <c r="Q203" s="185"/>
      <c r="R203" s="186">
        <f>R204</f>
        <v>0</v>
      </c>
      <c r="S203" s="185"/>
      <c r="T203" s="187">
        <f>T204</f>
        <v>0</v>
      </c>
      <c r="AR203" s="188" t="s">
        <v>84</v>
      </c>
      <c r="AT203" s="189" t="s">
        <v>76</v>
      </c>
      <c r="AU203" s="189" t="s">
        <v>84</v>
      </c>
      <c r="AY203" s="188" t="s">
        <v>215</v>
      </c>
      <c r="BK203" s="190">
        <f>BK204</f>
        <v>0</v>
      </c>
    </row>
    <row r="204" spans="1:65" s="2" customFormat="1" ht="16.5" customHeight="1">
      <c r="A204" s="35"/>
      <c r="B204" s="36"/>
      <c r="C204" s="193" t="s">
        <v>7</v>
      </c>
      <c r="D204" s="193" t="s">
        <v>217</v>
      </c>
      <c r="E204" s="194" t="s">
        <v>2286</v>
      </c>
      <c r="F204" s="195" t="s">
        <v>2287</v>
      </c>
      <c r="G204" s="196" t="s">
        <v>272</v>
      </c>
      <c r="H204" s="197">
        <v>109.64</v>
      </c>
      <c r="I204" s="198"/>
      <c r="J204" s="199">
        <f>ROUND(I204*H204,2)</f>
        <v>0</v>
      </c>
      <c r="K204" s="195" t="s">
        <v>231</v>
      </c>
      <c r="L204" s="40"/>
      <c r="M204" s="263" t="s">
        <v>1</v>
      </c>
      <c r="N204" s="264" t="s">
        <v>42</v>
      </c>
      <c r="O204" s="265"/>
      <c r="P204" s="266">
        <f>O204*H204</f>
        <v>0</v>
      </c>
      <c r="Q204" s="266">
        <v>0</v>
      </c>
      <c r="R204" s="266">
        <f>Q204*H204</f>
        <v>0</v>
      </c>
      <c r="S204" s="266">
        <v>0</v>
      </c>
      <c r="T204" s="26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4" t="s">
        <v>222</v>
      </c>
      <c r="AT204" s="204" t="s">
        <v>217</v>
      </c>
      <c r="AU204" s="204" t="s">
        <v>86</v>
      </c>
      <c r="AY204" s="18" t="s">
        <v>215</v>
      </c>
      <c r="BE204" s="205">
        <f>IF(N204="základní",J204,0)</f>
        <v>0</v>
      </c>
      <c r="BF204" s="205">
        <f>IF(N204="snížená",J204,0)</f>
        <v>0</v>
      </c>
      <c r="BG204" s="205">
        <f>IF(N204="zákl. přenesená",J204,0)</f>
        <v>0</v>
      </c>
      <c r="BH204" s="205">
        <f>IF(N204="sníž. přenesená",J204,0)</f>
        <v>0</v>
      </c>
      <c r="BI204" s="205">
        <f>IF(N204="nulová",J204,0)</f>
        <v>0</v>
      </c>
      <c r="BJ204" s="18" t="s">
        <v>84</v>
      </c>
      <c r="BK204" s="205">
        <f>ROUND(I204*H204,2)</f>
        <v>0</v>
      </c>
      <c r="BL204" s="18" t="s">
        <v>222</v>
      </c>
      <c r="BM204" s="204" t="s">
        <v>2288</v>
      </c>
    </row>
    <row r="205" spans="1:31" s="2" customFormat="1" ht="6.95" customHeight="1">
      <c r="A205" s="35"/>
      <c r="B205" s="55"/>
      <c r="C205" s="56"/>
      <c r="D205" s="56"/>
      <c r="E205" s="56"/>
      <c r="F205" s="56"/>
      <c r="G205" s="56"/>
      <c r="H205" s="56"/>
      <c r="I205" s="56"/>
      <c r="J205" s="56"/>
      <c r="K205" s="56"/>
      <c r="L205" s="40"/>
      <c r="M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</row>
  </sheetData>
  <sheetProtection algorithmName="SHA-512" hashValue="M6VxM9IgGR0X6e+xr3U53VMJPUe5CmdQN2ANjFvowc2vZlvHpJh9TgaxEC79p5srEuOqxwfG/VHL7QTgunwhCw==" saltValue="bCmIDuTS3wHqbRhqD5T9UGNqgNcnDEu8ceZGoCUvaFgFqr7ezWUZQrq3tTtDi4jWbX8sDV2mu0K9DHD0muoqsA==" spinCount="100000" sheet="1" objects="1" scenarios="1" formatColumns="0" formatRows="0" autoFilter="0"/>
  <autoFilter ref="C123:K204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portrait" paperSize="9" scale="78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122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86</v>
      </c>
    </row>
    <row r="4" spans="2:46" s="1" customFormat="1" ht="24.95" customHeight="1">
      <c r="B4" s="21"/>
      <c r="D4" s="119" t="s">
        <v>136</v>
      </c>
      <c r="L4" s="21"/>
      <c r="M4" s="12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1" t="s">
        <v>16</v>
      </c>
      <c r="L6" s="21"/>
    </row>
    <row r="7" spans="2:12" s="1" customFormat="1" ht="16.5" customHeight="1">
      <c r="B7" s="21"/>
      <c r="E7" s="318" t="str">
        <f>'Rekapitulace stavby'!K6</f>
        <v>BRNO, ZELNÁ - SPLAŠKOVÁ KANALIZACE</v>
      </c>
      <c r="F7" s="319"/>
      <c r="G7" s="319"/>
      <c r="H7" s="319"/>
      <c r="L7" s="21"/>
    </row>
    <row r="8" spans="2:12" s="1" customFormat="1" ht="12" customHeight="1">
      <c r="B8" s="21"/>
      <c r="D8" s="121" t="s">
        <v>145</v>
      </c>
      <c r="L8" s="21"/>
    </row>
    <row r="9" spans="1:31" s="2" customFormat="1" ht="16.5" customHeight="1">
      <c r="A9" s="35"/>
      <c r="B9" s="40"/>
      <c r="C9" s="35"/>
      <c r="D9" s="35"/>
      <c r="E9" s="318" t="s">
        <v>2289</v>
      </c>
      <c r="F9" s="321"/>
      <c r="G9" s="321"/>
      <c r="H9" s="321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1" t="s">
        <v>151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22" t="s">
        <v>2290</v>
      </c>
      <c r="F11" s="321"/>
      <c r="G11" s="321"/>
      <c r="H11" s="321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1" t="s">
        <v>18</v>
      </c>
      <c r="E13" s="35"/>
      <c r="F13" s="110" t="s">
        <v>123</v>
      </c>
      <c r="G13" s="35"/>
      <c r="H13" s="35"/>
      <c r="I13" s="121" t="s">
        <v>19</v>
      </c>
      <c r="J13" s="110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1" t="s">
        <v>20</v>
      </c>
      <c r="E14" s="35"/>
      <c r="F14" s="110" t="s">
        <v>21</v>
      </c>
      <c r="G14" s="35"/>
      <c r="H14" s="35"/>
      <c r="I14" s="121" t="s">
        <v>22</v>
      </c>
      <c r="J14" s="123" t="str">
        <f>'Rekapitulace stavby'!AN8</f>
        <v>24. 4. 2020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1" t="s">
        <v>24</v>
      </c>
      <c r="E16" s="35"/>
      <c r="F16" s="35"/>
      <c r="G16" s="35"/>
      <c r="H16" s="35"/>
      <c r="I16" s="121" t="s">
        <v>25</v>
      </c>
      <c r="J16" s="110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0" t="s">
        <v>26</v>
      </c>
      <c r="F17" s="35"/>
      <c r="G17" s="35"/>
      <c r="H17" s="35"/>
      <c r="I17" s="121" t="s">
        <v>27</v>
      </c>
      <c r="J17" s="110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1" t="s">
        <v>28</v>
      </c>
      <c r="E19" s="35"/>
      <c r="F19" s="35"/>
      <c r="G19" s="35"/>
      <c r="H19" s="35"/>
      <c r="I19" s="121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21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1" t="s">
        <v>30</v>
      </c>
      <c r="E22" s="35"/>
      <c r="F22" s="35"/>
      <c r="G22" s="35"/>
      <c r="H22" s="35"/>
      <c r="I22" s="121" t="s">
        <v>25</v>
      </c>
      <c r="J22" s="110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0" t="s">
        <v>31</v>
      </c>
      <c r="F23" s="35"/>
      <c r="G23" s="35"/>
      <c r="H23" s="35"/>
      <c r="I23" s="121" t="s">
        <v>27</v>
      </c>
      <c r="J23" s="110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1" t="s">
        <v>33</v>
      </c>
      <c r="E25" s="35"/>
      <c r="F25" s="35"/>
      <c r="G25" s="35"/>
      <c r="H25" s="35"/>
      <c r="I25" s="121" t="s">
        <v>25</v>
      </c>
      <c r="J25" s="110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0" t="s">
        <v>2291</v>
      </c>
      <c r="F26" s="35"/>
      <c r="G26" s="35"/>
      <c r="H26" s="35"/>
      <c r="I26" s="121" t="s">
        <v>27</v>
      </c>
      <c r="J26" s="110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1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4"/>
      <c r="B29" s="125"/>
      <c r="C29" s="124"/>
      <c r="D29" s="124"/>
      <c r="E29" s="325" t="s">
        <v>1</v>
      </c>
      <c r="F29" s="325"/>
      <c r="G29" s="325"/>
      <c r="H29" s="325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7"/>
      <c r="E31" s="127"/>
      <c r="F31" s="127"/>
      <c r="G31" s="127"/>
      <c r="H31" s="127"/>
      <c r="I31" s="127"/>
      <c r="J31" s="127"/>
      <c r="K31" s="12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37</v>
      </c>
      <c r="E32" s="35"/>
      <c r="F32" s="35"/>
      <c r="G32" s="35"/>
      <c r="H32" s="35"/>
      <c r="I32" s="35"/>
      <c r="J32" s="129">
        <f>ROUND(J127,2)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7"/>
      <c r="E33" s="127"/>
      <c r="F33" s="127"/>
      <c r="G33" s="127"/>
      <c r="H33" s="127"/>
      <c r="I33" s="127"/>
      <c r="J33" s="127"/>
      <c r="K33" s="127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39</v>
      </c>
      <c r="G34" s="35"/>
      <c r="H34" s="35"/>
      <c r="I34" s="130" t="s">
        <v>38</v>
      </c>
      <c r="J34" s="130" t="s">
        <v>40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2" t="s">
        <v>41</v>
      </c>
      <c r="E35" s="121" t="s">
        <v>42</v>
      </c>
      <c r="F35" s="131">
        <f>ROUND((SUM(BE127:BE163)),2)</f>
        <v>0</v>
      </c>
      <c r="G35" s="35"/>
      <c r="H35" s="35"/>
      <c r="I35" s="132">
        <v>0.21</v>
      </c>
      <c r="J35" s="131">
        <f>ROUND(((SUM(BE127:BE163))*I35),2)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1" t="s">
        <v>43</v>
      </c>
      <c r="F36" s="131">
        <f>ROUND((SUM(BF127:BF163)),2)</f>
        <v>0</v>
      </c>
      <c r="G36" s="35"/>
      <c r="H36" s="35"/>
      <c r="I36" s="132">
        <v>0.1</v>
      </c>
      <c r="J36" s="131">
        <f>ROUND(((SUM(BF127:BF163))*I36),2)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1" t="s">
        <v>44</v>
      </c>
      <c r="F37" s="131">
        <f>ROUND((SUM(BG127:BG163)),2)</f>
        <v>0</v>
      </c>
      <c r="G37" s="35"/>
      <c r="H37" s="35"/>
      <c r="I37" s="132">
        <v>0.21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1" t="s">
        <v>45</v>
      </c>
      <c r="F38" s="131">
        <f>ROUND((SUM(BH127:BH163)),2)</f>
        <v>0</v>
      </c>
      <c r="G38" s="35"/>
      <c r="H38" s="35"/>
      <c r="I38" s="132">
        <v>0.1</v>
      </c>
      <c r="J38" s="131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1" t="s">
        <v>46</v>
      </c>
      <c r="F39" s="131">
        <f>ROUND((SUM(BI127:BI163)),2)</f>
        <v>0</v>
      </c>
      <c r="G39" s="35"/>
      <c r="H39" s="35"/>
      <c r="I39" s="132">
        <v>0</v>
      </c>
      <c r="J39" s="131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47</v>
      </c>
      <c r="E41" s="135"/>
      <c r="F41" s="135"/>
      <c r="G41" s="136" t="s">
        <v>48</v>
      </c>
      <c r="H41" s="137" t="s">
        <v>49</v>
      </c>
      <c r="I41" s="135"/>
      <c r="J41" s="138">
        <f>SUM(J32:J39)</f>
        <v>0</v>
      </c>
      <c r="K41" s="139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187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6" t="str">
        <f>E7</f>
        <v>BRNO, ZELNÁ - SPLAŠKOVÁ KANALIZACE</v>
      </c>
      <c r="F85" s="327"/>
      <c r="G85" s="327"/>
      <c r="H85" s="327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145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6" t="s">
        <v>2289</v>
      </c>
      <c r="F87" s="329"/>
      <c r="G87" s="329"/>
      <c r="H87" s="32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151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7" t="str">
        <f>E11</f>
        <v>SO 410 - PŘÍPOJKA NN PRO ČS1</v>
      </c>
      <c r="F89" s="329"/>
      <c r="G89" s="329"/>
      <c r="H89" s="329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Brno</v>
      </c>
      <c r="G91" s="37"/>
      <c r="H91" s="37"/>
      <c r="I91" s="30" t="s">
        <v>22</v>
      </c>
      <c r="J91" s="67" t="str">
        <f>IF(J14="","",J14)</f>
        <v>24. 4. 2020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Statutární město Brno</v>
      </c>
      <c r="G93" s="37"/>
      <c r="H93" s="37"/>
      <c r="I93" s="30" t="s">
        <v>30</v>
      </c>
      <c r="J93" s="33" t="str">
        <f>E23</f>
        <v>PROVO spol. s 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Roland Černoch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1" t="s">
        <v>188</v>
      </c>
      <c r="D96" s="152"/>
      <c r="E96" s="152"/>
      <c r="F96" s="152"/>
      <c r="G96" s="152"/>
      <c r="H96" s="152"/>
      <c r="I96" s="152"/>
      <c r="J96" s="153" t="s">
        <v>189</v>
      </c>
      <c r="K96" s="152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4" t="s">
        <v>190</v>
      </c>
      <c r="D98" s="37"/>
      <c r="E98" s="37"/>
      <c r="F98" s="37"/>
      <c r="G98" s="37"/>
      <c r="H98" s="37"/>
      <c r="I98" s="37"/>
      <c r="J98" s="85">
        <f>J127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191</v>
      </c>
    </row>
    <row r="99" spans="2:12" s="9" customFormat="1" ht="24.95" customHeight="1">
      <c r="B99" s="155"/>
      <c r="C99" s="156"/>
      <c r="D99" s="157" t="s">
        <v>192</v>
      </c>
      <c r="E99" s="158"/>
      <c r="F99" s="158"/>
      <c r="G99" s="158"/>
      <c r="H99" s="158"/>
      <c r="I99" s="158"/>
      <c r="J99" s="159">
        <f>J128</f>
        <v>0</v>
      </c>
      <c r="K99" s="156"/>
      <c r="L99" s="160"/>
    </row>
    <row r="100" spans="2:12" s="10" customFormat="1" ht="19.9" customHeight="1">
      <c r="B100" s="161"/>
      <c r="C100" s="104"/>
      <c r="D100" s="162" t="s">
        <v>2292</v>
      </c>
      <c r="E100" s="163"/>
      <c r="F100" s="163"/>
      <c r="G100" s="163"/>
      <c r="H100" s="163"/>
      <c r="I100" s="163"/>
      <c r="J100" s="164">
        <f>J129</f>
        <v>0</v>
      </c>
      <c r="K100" s="104"/>
      <c r="L100" s="165"/>
    </row>
    <row r="101" spans="2:12" s="9" customFormat="1" ht="24.95" customHeight="1">
      <c r="B101" s="155"/>
      <c r="C101" s="156"/>
      <c r="D101" s="157" t="s">
        <v>198</v>
      </c>
      <c r="E101" s="158"/>
      <c r="F101" s="158"/>
      <c r="G101" s="158"/>
      <c r="H101" s="158"/>
      <c r="I101" s="158"/>
      <c r="J101" s="159">
        <f>J134</f>
        <v>0</v>
      </c>
      <c r="K101" s="156"/>
      <c r="L101" s="160"/>
    </row>
    <row r="102" spans="2:12" s="10" customFormat="1" ht="19.9" customHeight="1">
      <c r="B102" s="161"/>
      <c r="C102" s="104"/>
      <c r="D102" s="162" t="s">
        <v>1792</v>
      </c>
      <c r="E102" s="163"/>
      <c r="F102" s="163"/>
      <c r="G102" s="163"/>
      <c r="H102" s="163"/>
      <c r="I102" s="163"/>
      <c r="J102" s="164">
        <f>J135</f>
        <v>0</v>
      </c>
      <c r="K102" s="104"/>
      <c r="L102" s="165"/>
    </row>
    <row r="103" spans="2:12" s="10" customFormat="1" ht="19.9" customHeight="1">
      <c r="B103" s="161"/>
      <c r="C103" s="104"/>
      <c r="D103" s="162" t="s">
        <v>2293</v>
      </c>
      <c r="E103" s="163"/>
      <c r="F103" s="163"/>
      <c r="G103" s="163"/>
      <c r="H103" s="163"/>
      <c r="I103" s="163"/>
      <c r="J103" s="164">
        <f>J141</f>
        <v>0</v>
      </c>
      <c r="K103" s="104"/>
      <c r="L103" s="165"/>
    </row>
    <row r="104" spans="2:12" s="10" customFormat="1" ht="19.9" customHeight="1">
      <c r="B104" s="161"/>
      <c r="C104" s="104"/>
      <c r="D104" s="162" t="s">
        <v>199</v>
      </c>
      <c r="E104" s="163"/>
      <c r="F104" s="163"/>
      <c r="G104" s="163"/>
      <c r="H104" s="163"/>
      <c r="I104" s="163"/>
      <c r="J104" s="164">
        <f>J144</f>
        <v>0</v>
      </c>
      <c r="K104" s="104"/>
      <c r="L104" s="165"/>
    </row>
    <row r="105" spans="2:12" s="10" customFormat="1" ht="19.9" customHeight="1">
      <c r="B105" s="161"/>
      <c r="C105" s="104"/>
      <c r="D105" s="162" t="s">
        <v>2294</v>
      </c>
      <c r="E105" s="163"/>
      <c r="F105" s="163"/>
      <c r="G105" s="163"/>
      <c r="H105" s="163"/>
      <c r="I105" s="163"/>
      <c r="J105" s="164">
        <f>J160</f>
        <v>0</v>
      </c>
      <c r="K105" s="104"/>
      <c r="L105" s="165"/>
    </row>
    <row r="106" spans="1:31" s="2" customFormat="1" ht="21.7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4" t="s">
        <v>200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16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326" t="str">
        <f>E7</f>
        <v>BRNO, ZELNÁ - SPLAŠKOVÁ KANALIZACE</v>
      </c>
      <c r="F115" s="327"/>
      <c r="G115" s="327"/>
      <c r="H115" s="32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2:12" s="1" customFormat="1" ht="12" customHeight="1">
      <c r="B116" s="22"/>
      <c r="C116" s="30" t="s">
        <v>145</v>
      </c>
      <c r="D116" s="23"/>
      <c r="E116" s="23"/>
      <c r="F116" s="23"/>
      <c r="G116" s="23"/>
      <c r="H116" s="23"/>
      <c r="I116" s="23"/>
      <c r="J116" s="23"/>
      <c r="K116" s="23"/>
      <c r="L116" s="21"/>
    </row>
    <row r="117" spans="1:31" s="2" customFormat="1" ht="16.5" customHeight="1">
      <c r="A117" s="35"/>
      <c r="B117" s="36"/>
      <c r="C117" s="37"/>
      <c r="D117" s="37"/>
      <c r="E117" s="326" t="s">
        <v>2289</v>
      </c>
      <c r="F117" s="329"/>
      <c r="G117" s="329"/>
      <c r="H117" s="329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151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277" t="str">
        <f>E11</f>
        <v>SO 410 - PŘÍPOJKA NN PRO ČS1</v>
      </c>
      <c r="F119" s="329"/>
      <c r="G119" s="329"/>
      <c r="H119" s="329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20</v>
      </c>
      <c r="D121" s="37"/>
      <c r="E121" s="37"/>
      <c r="F121" s="28" t="str">
        <f>F14</f>
        <v>Brno</v>
      </c>
      <c r="G121" s="37"/>
      <c r="H121" s="37"/>
      <c r="I121" s="30" t="s">
        <v>22</v>
      </c>
      <c r="J121" s="67" t="str">
        <f>IF(J14="","",J14)</f>
        <v>24. 4. 2020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24</v>
      </c>
      <c r="D123" s="37"/>
      <c r="E123" s="37"/>
      <c r="F123" s="28" t="str">
        <f>E17</f>
        <v>Statutární město Brno</v>
      </c>
      <c r="G123" s="37"/>
      <c r="H123" s="37"/>
      <c r="I123" s="30" t="s">
        <v>30</v>
      </c>
      <c r="J123" s="33" t="str">
        <f>E23</f>
        <v>PROVO spol. s r.o.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28</v>
      </c>
      <c r="D124" s="37"/>
      <c r="E124" s="37"/>
      <c r="F124" s="28" t="str">
        <f>IF(E20="","",E20)</f>
        <v>Vyplň údaj</v>
      </c>
      <c r="G124" s="37"/>
      <c r="H124" s="37"/>
      <c r="I124" s="30" t="s">
        <v>33</v>
      </c>
      <c r="J124" s="33" t="str">
        <f>E26</f>
        <v>Roland Černoch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166"/>
      <c r="B126" s="167"/>
      <c r="C126" s="168" t="s">
        <v>201</v>
      </c>
      <c r="D126" s="169" t="s">
        <v>62</v>
      </c>
      <c r="E126" s="169" t="s">
        <v>58</v>
      </c>
      <c r="F126" s="169" t="s">
        <v>59</v>
      </c>
      <c r="G126" s="169" t="s">
        <v>202</v>
      </c>
      <c r="H126" s="169" t="s">
        <v>203</v>
      </c>
      <c r="I126" s="169" t="s">
        <v>204</v>
      </c>
      <c r="J126" s="169" t="s">
        <v>189</v>
      </c>
      <c r="K126" s="170" t="s">
        <v>205</v>
      </c>
      <c r="L126" s="171"/>
      <c r="M126" s="76" t="s">
        <v>1</v>
      </c>
      <c r="N126" s="77" t="s">
        <v>41</v>
      </c>
      <c r="O126" s="77" t="s">
        <v>206</v>
      </c>
      <c r="P126" s="77" t="s">
        <v>207</v>
      </c>
      <c r="Q126" s="77" t="s">
        <v>208</v>
      </c>
      <c r="R126" s="77" t="s">
        <v>209</v>
      </c>
      <c r="S126" s="77" t="s">
        <v>210</v>
      </c>
      <c r="T126" s="78" t="s">
        <v>211</v>
      </c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</row>
    <row r="127" spans="1:63" s="2" customFormat="1" ht="22.9" customHeight="1">
      <c r="A127" s="35"/>
      <c r="B127" s="36"/>
      <c r="C127" s="83" t="s">
        <v>212</v>
      </c>
      <c r="D127" s="37"/>
      <c r="E127" s="37"/>
      <c r="F127" s="37"/>
      <c r="G127" s="37"/>
      <c r="H127" s="37"/>
      <c r="I127" s="37"/>
      <c r="J127" s="172">
        <f>BK127</f>
        <v>0</v>
      </c>
      <c r="K127" s="37"/>
      <c r="L127" s="40"/>
      <c r="M127" s="79"/>
      <c r="N127" s="173"/>
      <c r="O127" s="80"/>
      <c r="P127" s="174">
        <f>P128+P134</f>
        <v>0</v>
      </c>
      <c r="Q127" s="80"/>
      <c r="R127" s="174">
        <f>R128+R134</f>
        <v>0.09076000000000001</v>
      </c>
      <c r="S127" s="80"/>
      <c r="T127" s="175">
        <f>T128+T134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76</v>
      </c>
      <c r="AU127" s="18" t="s">
        <v>191</v>
      </c>
      <c r="BK127" s="176">
        <f>BK128+BK134</f>
        <v>0</v>
      </c>
    </row>
    <row r="128" spans="2:63" s="12" customFormat="1" ht="25.9" customHeight="1">
      <c r="B128" s="177"/>
      <c r="C128" s="178"/>
      <c r="D128" s="179" t="s">
        <v>76</v>
      </c>
      <c r="E128" s="180" t="s">
        <v>213</v>
      </c>
      <c r="F128" s="180" t="s">
        <v>214</v>
      </c>
      <c r="G128" s="178"/>
      <c r="H128" s="178"/>
      <c r="I128" s="181"/>
      <c r="J128" s="182">
        <f>BK128</f>
        <v>0</v>
      </c>
      <c r="K128" s="178"/>
      <c r="L128" s="183"/>
      <c r="M128" s="184"/>
      <c r="N128" s="185"/>
      <c r="O128" s="185"/>
      <c r="P128" s="186">
        <f>P129</f>
        <v>0</v>
      </c>
      <c r="Q128" s="185"/>
      <c r="R128" s="186">
        <f>R129</f>
        <v>0</v>
      </c>
      <c r="S128" s="185"/>
      <c r="T128" s="187">
        <f>T129</f>
        <v>0</v>
      </c>
      <c r="AR128" s="188" t="s">
        <v>84</v>
      </c>
      <c r="AT128" s="189" t="s">
        <v>76</v>
      </c>
      <c r="AU128" s="189" t="s">
        <v>77</v>
      </c>
      <c r="AY128" s="188" t="s">
        <v>215</v>
      </c>
      <c r="BK128" s="190">
        <f>BK129</f>
        <v>0</v>
      </c>
    </row>
    <row r="129" spans="2:63" s="12" customFormat="1" ht="22.9" customHeight="1">
      <c r="B129" s="177"/>
      <c r="C129" s="178"/>
      <c r="D129" s="179" t="s">
        <v>76</v>
      </c>
      <c r="E129" s="191" t="s">
        <v>2295</v>
      </c>
      <c r="F129" s="191" t="s">
        <v>2296</v>
      </c>
      <c r="G129" s="178"/>
      <c r="H129" s="178"/>
      <c r="I129" s="181"/>
      <c r="J129" s="192">
        <f>BK129</f>
        <v>0</v>
      </c>
      <c r="K129" s="178"/>
      <c r="L129" s="183"/>
      <c r="M129" s="184"/>
      <c r="N129" s="185"/>
      <c r="O129" s="185"/>
      <c r="P129" s="186">
        <f>SUM(P130:P133)</f>
        <v>0</v>
      </c>
      <c r="Q129" s="185"/>
      <c r="R129" s="186">
        <f>SUM(R130:R133)</f>
        <v>0</v>
      </c>
      <c r="S129" s="185"/>
      <c r="T129" s="187">
        <f>SUM(T130:T133)</f>
        <v>0</v>
      </c>
      <c r="AR129" s="188" t="s">
        <v>84</v>
      </c>
      <c r="AT129" s="189" t="s">
        <v>76</v>
      </c>
      <c r="AU129" s="189" t="s">
        <v>84</v>
      </c>
      <c r="AY129" s="188" t="s">
        <v>215</v>
      </c>
      <c r="BK129" s="190">
        <f>SUM(BK130:BK133)</f>
        <v>0</v>
      </c>
    </row>
    <row r="130" spans="1:65" s="2" customFormat="1" ht="16.5" customHeight="1">
      <c r="A130" s="35"/>
      <c r="B130" s="36"/>
      <c r="C130" s="193" t="s">
        <v>84</v>
      </c>
      <c r="D130" s="193" t="s">
        <v>217</v>
      </c>
      <c r="E130" s="194" t="s">
        <v>2297</v>
      </c>
      <c r="F130" s="195" t="s">
        <v>2298</v>
      </c>
      <c r="G130" s="196" t="s">
        <v>272</v>
      </c>
      <c r="H130" s="197">
        <v>3.927</v>
      </c>
      <c r="I130" s="198"/>
      <c r="J130" s="199">
        <f>ROUND(I130*H130,2)</f>
        <v>0</v>
      </c>
      <c r="K130" s="195" t="s">
        <v>231</v>
      </c>
      <c r="L130" s="40"/>
      <c r="M130" s="200" t="s">
        <v>1</v>
      </c>
      <c r="N130" s="201" t="s">
        <v>42</v>
      </c>
      <c r="O130" s="72"/>
      <c r="P130" s="202">
        <f>O130*H130</f>
        <v>0</v>
      </c>
      <c r="Q130" s="202">
        <v>0</v>
      </c>
      <c r="R130" s="202">
        <f>Q130*H130</f>
        <v>0</v>
      </c>
      <c r="S130" s="202">
        <v>0</v>
      </c>
      <c r="T130" s="20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4" t="s">
        <v>222</v>
      </c>
      <c r="AT130" s="204" t="s">
        <v>217</v>
      </c>
      <c r="AU130" s="204" t="s">
        <v>86</v>
      </c>
      <c r="AY130" s="18" t="s">
        <v>215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18" t="s">
        <v>84</v>
      </c>
      <c r="BK130" s="205">
        <f>ROUND(I130*H130,2)</f>
        <v>0</v>
      </c>
      <c r="BL130" s="18" t="s">
        <v>222</v>
      </c>
      <c r="BM130" s="204" t="s">
        <v>2299</v>
      </c>
    </row>
    <row r="131" spans="1:65" s="2" customFormat="1" ht="24.2" customHeight="1">
      <c r="A131" s="35"/>
      <c r="B131" s="36"/>
      <c r="C131" s="193" t="s">
        <v>86</v>
      </c>
      <c r="D131" s="193" t="s">
        <v>217</v>
      </c>
      <c r="E131" s="194" t="s">
        <v>2300</v>
      </c>
      <c r="F131" s="195" t="s">
        <v>2301</v>
      </c>
      <c r="G131" s="196" t="s">
        <v>272</v>
      </c>
      <c r="H131" s="197">
        <v>35.343</v>
      </c>
      <c r="I131" s="198"/>
      <c r="J131" s="199">
        <f>ROUND(I131*H131,2)</f>
        <v>0</v>
      </c>
      <c r="K131" s="195" t="s">
        <v>231</v>
      </c>
      <c r="L131" s="40"/>
      <c r="M131" s="200" t="s">
        <v>1</v>
      </c>
      <c r="N131" s="201" t="s">
        <v>42</v>
      </c>
      <c r="O131" s="72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222</v>
      </c>
      <c r="AT131" s="204" t="s">
        <v>217</v>
      </c>
      <c r="AU131" s="204" t="s">
        <v>86</v>
      </c>
      <c r="AY131" s="18" t="s">
        <v>215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8" t="s">
        <v>84</v>
      </c>
      <c r="BK131" s="205">
        <f>ROUND(I131*H131,2)</f>
        <v>0</v>
      </c>
      <c r="BL131" s="18" t="s">
        <v>222</v>
      </c>
      <c r="BM131" s="204" t="s">
        <v>2302</v>
      </c>
    </row>
    <row r="132" spans="2:51" s="14" customFormat="1" ht="11.25">
      <c r="B132" s="217"/>
      <c r="C132" s="218"/>
      <c r="D132" s="208" t="s">
        <v>224</v>
      </c>
      <c r="E132" s="218"/>
      <c r="F132" s="220" t="s">
        <v>2303</v>
      </c>
      <c r="G132" s="218"/>
      <c r="H132" s="221">
        <v>35.343</v>
      </c>
      <c r="I132" s="222"/>
      <c r="J132" s="218"/>
      <c r="K132" s="218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224</v>
      </c>
      <c r="AU132" s="227" t="s">
        <v>86</v>
      </c>
      <c r="AV132" s="14" t="s">
        <v>86</v>
      </c>
      <c r="AW132" s="14" t="s">
        <v>4</v>
      </c>
      <c r="AX132" s="14" t="s">
        <v>84</v>
      </c>
      <c r="AY132" s="227" t="s">
        <v>215</v>
      </c>
    </row>
    <row r="133" spans="1:65" s="2" customFormat="1" ht="44.25" customHeight="1">
      <c r="A133" s="35"/>
      <c r="B133" s="36"/>
      <c r="C133" s="193" t="s">
        <v>95</v>
      </c>
      <c r="D133" s="193" t="s">
        <v>217</v>
      </c>
      <c r="E133" s="194" t="s">
        <v>2304</v>
      </c>
      <c r="F133" s="195" t="s">
        <v>2305</v>
      </c>
      <c r="G133" s="196" t="s">
        <v>272</v>
      </c>
      <c r="H133" s="197">
        <v>3.927</v>
      </c>
      <c r="I133" s="198"/>
      <c r="J133" s="199">
        <f>ROUND(I133*H133,2)</f>
        <v>0</v>
      </c>
      <c r="K133" s="195" t="s">
        <v>231</v>
      </c>
      <c r="L133" s="40"/>
      <c r="M133" s="200" t="s">
        <v>1</v>
      </c>
      <c r="N133" s="201" t="s">
        <v>42</v>
      </c>
      <c r="O133" s="72"/>
      <c r="P133" s="202">
        <f>O133*H133</f>
        <v>0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4" t="s">
        <v>657</v>
      </c>
      <c r="AT133" s="204" t="s">
        <v>217</v>
      </c>
      <c r="AU133" s="204" t="s">
        <v>86</v>
      </c>
      <c r="AY133" s="18" t="s">
        <v>215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18" t="s">
        <v>84</v>
      </c>
      <c r="BK133" s="205">
        <f>ROUND(I133*H133,2)</f>
        <v>0</v>
      </c>
      <c r="BL133" s="18" t="s">
        <v>657</v>
      </c>
      <c r="BM133" s="204" t="s">
        <v>2306</v>
      </c>
    </row>
    <row r="134" spans="2:63" s="12" customFormat="1" ht="25.9" customHeight="1">
      <c r="B134" s="177"/>
      <c r="C134" s="178"/>
      <c r="D134" s="179" t="s">
        <v>76</v>
      </c>
      <c r="E134" s="180" t="s">
        <v>527</v>
      </c>
      <c r="F134" s="180" t="s">
        <v>947</v>
      </c>
      <c r="G134" s="178"/>
      <c r="H134" s="178"/>
      <c r="I134" s="181"/>
      <c r="J134" s="182">
        <f>BK134</f>
        <v>0</v>
      </c>
      <c r="K134" s="178"/>
      <c r="L134" s="183"/>
      <c r="M134" s="184"/>
      <c r="N134" s="185"/>
      <c r="O134" s="185"/>
      <c r="P134" s="186">
        <f>P135+P141+P144+P160</f>
        <v>0</v>
      </c>
      <c r="Q134" s="185"/>
      <c r="R134" s="186">
        <f>R135+R141+R144+R160</f>
        <v>0.09076000000000001</v>
      </c>
      <c r="S134" s="185"/>
      <c r="T134" s="187">
        <f>T135+T141+T144+T160</f>
        <v>0</v>
      </c>
      <c r="AR134" s="188" t="s">
        <v>95</v>
      </c>
      <c r="AT134" s="189" t="s">
        <v>76</v>
      </c>
      <c r="AU134" s="189" t="s">
        <v>77</v>
      </c>
      <c r="AY134" s="188" t="s">
        <v>215</v>
      </c>
      <c r="BK134" s="190">
        <f>BK135+BK141+BK144+BK160</f>
        <v>0</v>
      </c>
    </row>
    <row r="135" spans="2:63" s="12" customFormat="1" ht="22.9" customHeight="1">
      <c r="B135" s="177"/>
      <c r="C135" s="178"/>
      <c r="D135" s="179" t="s">
        <v>76</v>
      </c>
      <c r="E135" s="191" t="s">
        <v>2178</v>
      </c>
      <c r="F135" s="191" t="s">
        <v>2179</v>
      </c>
      <c r="G135" s="178"/>
      <c r="H135" s="178"/>
      <c r="I135" s="181"/>
      <c r="J135" s="192">
        <f>BK135</f>
        <v>0</v>
      </c>
      <c r="K135" s="178"/>
      <c r="L135" s="183"/>
      <c r="M135" s="184"/>
      <c r="N135" s="185"/>
      <c r="O135" s="185"/>
      <c r="P135" s="186">
        <f>SUM(P136:P140)</f>
        <v>0</v>
      </c>
      <c r="Q135" s="185"/>
      <c r="R135" s="186">
        <f>SUM(R136:R140)</f>
        <v>0.0171</v>
      </c>
      <c r="S135" s="185"/>
      <c r="T135" s="187">
        <f>SUM(T136:T140)</f>
        <v>0</v>
      </c>
      <c r="AR135" s="188" t="s">
        <v>95</v>
      </c>
      <c r="AT135" s="189" t="s">
        <v>76</v>
      </c>
      <c r="AU135" s="189" t="s">
        <v>84</v>
      </c>
      <c r="AY135" s="188" t="s">
        <v>215</v>
      </c>
      <c r="BK135" s="190">
        <f>SUM(BK136:BK140)</f>
        <v>0</v>
      </c>
    </row>
    <row r="136" spans="1:65" s="2" customFormat="1" ht="24.2" customHeight="1">
      <c r="A136" s="35"/>
      <c r="B136" s="36"/>
      <c r="C136" s="193" t="s">
        <v>222</v>
      </c>
      <c r="D136" s="193" t="s">
        <v>217</v>
      </c>
      <c r="E136" s="194" t="s">
        <v>2307</v>
      </c>
      <c r="F136" s="195" t="s">
        <v>2308</v>
      </c>
      <c r="G136" s="196" t="s">
        <v>588</v>
      </c>
      <c r="H136" s="197">
        <v>2</v>
      </c>
      <c r="I136" s="198"/>
      <c r="J136" s="199">
        <f>ROUND(I136*H136,2)</f>
        <v>0</v>
      </c>
      <c r="K136" s="195" t="s">
        <v>231</v>
      </c>
      <c r="L136" s="40"/>
      <c r="M136" s="200" t="s">
        <v>1</v>
      </c>
      <c r="N136" s="201" t="s">
        <v>42</v>
      </c>
      <c r="O136" s="72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657</v>
      </c>
      <c r="AT136" s="204" t="s">
        <v>217</v>
      </c>
      <c r="AU136" s="204" t="s">
        <v>86</v>
      </c>
      <c r="AY136" s="18" t="s">
        <v>215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8" t="s">
        <v>84</v>
      </c>
      <c r="BK136" s="205">
        <f>ROUND(I136*H136,2)</f>
        <v>0</v>
      </c>
      <c r="BL136" s="18" t="s">
        <v>657</v>
      </c>
      <c r="BM136" s="204" t="s">
        <v>2309</v>
      </c>
    </row>
    <row r="137" spans="1:65" s="2" customFormat="1" ht="24.2" customHeight="1">
      <c r="A137" s="35"/>
      <c r="B137" s="36"/>
      <c r="C137" s="193" t="s">
        <v>246</v>
      </c>
      <c r="D137" s="193" t="s">
        <v>217</v>
      </c>
      <c r="E137" s="194" t="s">
        <v>2310</v>
      </c>
      <c r="F137" s="195" t="s">
        <v>2311</v>
      </c>
      <c r="G137" s="196" t="s">
        <v>220</v>
      </c>
      <c r="H137" s="197">
        <v>19</v>
      </c>
      <c r="I137" s="198"/>
      <c r="J137" s="199">
        <f>ROUND(I137*H137,2)</f>
        <v>0</v>
      </c>
      <c r="K137" s="195" t="s">
        <v>231</v>
      </c>
      <c r="L137" s="40"/>
      <c r="M137" s="200" t="s">
        <v>1</v>
      </c>
      <c r="N137" s="201" t="s">
        <v>42</v>
      </c>
      <c r="O137" s="72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321</v>
      </c>
      <c r="AT137" s="204" t="s">
        <v>217</v>
      </c>
      <c r="AU137" s="204" t="s">
        <v>86</v>
      </c>
      <c r="AY137" s="18" t="s">
        <v>215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8" t="s">
        <v>84</v>
      </c>
      <c r="BK137" s="205">
        <f>ROUND(I137*H137,2)</f>
        <v>0</v>
      </c>
      <c r="BL137" s="18" t="s">
        <v>321</v>
      </c>
      <c r="BM137" s="204" t="s">
        <v>2312</v>
      </c>
    </row>
    <row r="138" spans="1:65" s="2" customFormat="1" ht="16.5" customHeight="1">
      <c r="A138" s="35"/>
      <c r="B138" s="36"/>
      <c r="C138" s="250" t="s">
        <v>250</v>
      </c>
      <c r="D138" s="250" t="s">
        <v>527</v>
      </c>
      <c r="E138" s="251" t="s">
        <v>2313</v>
      </c>
      <c r="F138" s="252" t="s">
        <v>2314</v>
      </c>
      <c r="G138" s="253" t="s">
        <v>220</v>
      </c>
      <c r="H138" s="254">
        <v>19</v>
      </c>
      <c r="I138" s="255"/>
      <c r="J138" s="256">
        <f>ROUND(I138*H138,2)</f>
        <v>0</v>
      </c>
      <c r="K138" s="252" t="s">
        <v>231</v>
      </c>
      <c r="L138" s="257"/>
      <c r="M138" s="258" t="s">
        <v>1</v>
      </c>
      <c r="N138" s="259" t="s">
        <v>42</v>
      </c>
      <c r="O138" s="72"/>
      <c r="P138" s="202">
        <f>O138*H138</f>
        <v>0</v>
      </c>
      <c r="Q138" s="202">
        <v>0.0009</v>
      </c>
      <c r="R138" s="202">
        <f>Q138*H138</f>
        <v>0.0171</v>
      </c>
      <c r="S138" s="202">
        <v>0</v>
      </c>
      <c r="T138" s="20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4" t="s">
        <v>2315</v>
      </c>
      <c r="AT138" s="204" t="s">
        <v>527</v>
      </c>
      <c r="AU138" s="204" t="s">
        <v>86</v>
      </c>
      <c r="AY138" s="18" t="s">
        <v>215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18" t="s">
        <v>84</v>
      </c>
      <c r="BK138" s="205">
        <f>ROUND(I138*H138,2)</f>
        <v>0</v>
      </c>
      <c r="BL138" s="18" t="s">
        <v>2315</v>
      </c>
      <c r="BM138" s="204" t="s">
        <v>2316</v>
      </c>
    </row>
    <row r="139" spans="1:65" s="2" customFormat="1" ht="16.5" customHeight="1">
      <c r="A139" s="35"/>
      <c r="B139" s="36"/>
      <c r="C139" s="193" t="s">
        <v>255</v>
      </c>
      <c r="D139" s="193" t="s">
        <v>217</v>
      </c>
      <c r="E139" s="194" t="s">
        <v>2317</v>
      </c>
      <c r="F139" s="195" t="s">
        <v>2318</v>
      </c>
      <c r="G139" s="196" t="s">
        <v>588</v>
      </c>
      <c r="H139" s="197">
        <v>2</v>
      </c>
      <c r="I139" s="198"/>
      <c r="J139" s="199">
        <f>ROUND(I139*H139,2)</f>
        <v>0</v>
      </c>
      <c r="K139" s="195" t="s">
        <v>231</v>
      </c>
      <c r="L139" s="40"/>
      <c r="M139" s="200" t="s">
        <v>1</v>
      </c>
      <c r="N139" s="201" t="s">
        <v>42</v>
      </c>
      <c r="O139" s="72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657</v>
      </c>
      <c r="AT139" s="204" t="s">
        <v>217</v>
      </c>
      <c r="AU139" s="204" t="s">
        <v>86</v>
      </c>
      <c r="AY139" s="18" t="s">
        <v>215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8" t="s">
        <v>84</v>
      </c>
      <c r="BK139" s="205">
        <f>ROUND(I139*H139,2)</f>
        <v>0</v>
      </c>
      <c r="BL139" s="18" t="s">
        <v>657</v>
      </c>
      <c r="BM139" s="204" t="s">
        <v>2319</v>
      </c>
    </row>
    <row r="140" spans="1:65" s="2" customFormat="1" ht="21.75" customHeight="1">
      <c r="A140" s="35"/>
      <c r="B140" s="36"/>
      <c r="C140" s="250" t="s">
        <v>261</v>
      </c>
      <c r="D140" s="250" t="s">
        <v>527</v>
      </c>
      <c r="E140" s="251" t="s">
        <v>2320</v>
      </c>
      <c r="F140" s="252" t="s">
        <v>2321</v>
      </c>
      <c r="G140" s="253" t="s">
        <v>588</v>
      </c>
      <c r="H140" s="254">
        <v>2</v>
      </c>
      <c r="I140" s="255"/>
      <c r="J140" s="256">
        <f>ROUND(I140*H140,2)</f>
        <v>0</v>
      </c>
      <c r="K140" s="252" t="s">
        <v>221</v>
      </c>
      <c r="L140" s="257"/>
      <c r="M140" s="258" t="s">
        <v>1</v>
      </c>
      <c r="N140" s="259" t="s">
        <v>42</v>
      </c>
      <c r="O140" s="72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2315</v>
      </c>
      <c r="AT140" s="204" t="s">
        <v>527</v>
      </c>
      <c r="AU140" s="204" t="s">
        <v>86</v>
      </c>
      <c r="AY140" s="18" t="s">
        <v>215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8" t="s">
        <v>84</v>
      </c>
      <c r="BK140" s="205">
        <f>ROUND(I140*H140,2)</f>
        <v>0</v>
      </c>
      <c r="BL140" s="18" t="s">
        <v>2315</v>
      </c>
      <c r="BM140" s="204" t="s">
        <v>2322</v>
      </c>
    </row>
    <row r="141" spans="2:63" s="12" customFormat="1" ht="22.9" customHeight="1">
      <c r="B141" s="177"/>
      <c r="C141" s="178"/>
      <c r="D141" s="179" t="s">
        <v>76</v>
      </c>
      <c r="E141" s="191" t="s">
        <v>2323</v>
      </c>
      <c r="F141" s="191" t="s">
        <v>2324</v>
      </c>
      <c r="G141" s="178"/>
      <c r="H141" s="178"/>
      <c r="I141" s="181"/>
      <c r="J141" s="192">
        <f>BK141</f>
        <v>0</v>
      </c>
      <c r="K141" s="178"/>
      <c r="L141" s="183"/>
      <c r="M141" s="184"/>
      <c r="N141" s="185"/>
      <c r="O141" s="185"/>
      <c r="P141" s="186">
        <f>SUM(P142:P143)</f>
        <v>0</v>
      </c>
      <c r="Q141" s="185"/>
      <c r="R141" s="186">
        <f>SUM(R142:R143)</f>
        <v>0.001</v>
      </c>
      <c r="S141" s="185"/>
      <c r="T141" s="187">
        <f>SUM(T142:T143)</f>
        <v>0</v>
      </c>
      <c r="AR141" s="188" t="s">
        <v>95</v>
      </c>
      <c r="AT141" s="189" t="s">
        <v>76</v>
      </c>
      <c r="AU141" s="189" t="s">
        <v>84</v>
      </c>
      <c r="AY141" s="188" t="s">
        <v>215</v>
      </c>
      <c r="BK141" s="190">
        <f>SUM(BK142:BK143)</f>
        <v>0</v>
      </c>
    </row>
    <row r="142" spans="1:65" s="2" customFormat="1" ht="16.5" customHeight="1">
      <c r="A142" s="35"/>
      <c r="B142" s="36"/>
      <c r="C142" s="193" t="s">
        <v>265</v>
      </c>
      <c r="D142" s="193" t="s">
        <v>217</v>
      </c>
      <c r="E142" s="194" t="s">
        <v>2325</v>
      </c>
      <c r="F142" s="195" t="s">
        <v>2326</v>
      </c>
      <c r="G142" s="196" t="s">
        <v>588</v>
      </c>
      <c r="H142" s="197">
        <v>1</v>
      </c>
      <c r="I142" s="198"/>
      <c r="J142" s="199">
        <f>ROUND(I142*H142,2)</f>
        <v>0</v>
      </c>
      <c r="K142" s="195" t="s">
        <v>231</v>
      </c>
      <c r="L142" s="40"/>
      <c r="M142" s="200" t="s">
        <v>1</v>
      </c>
      <c r="N142" s="201" t="s">
        <v>42</v>
      </c>
      <c r="O142" s="72"/>
      <c r="P142" s="202">
        <f>O142*H142</f>
        <v>0</v>
      </c>
      <c r="Q142" s="202">
        <v>0.001</v>
      </c>
      <c r="R142" s="202">
        <f>Q142*H142</f>
        <v>0.001</v>
      </c>
      <c r="S142" s="202">
        <v>0</v>
      </c>
      <c r="T142" s="20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657</v>
      </c>
      <c r="AT142" s="204" t="s">
        <v>217</v>
      </c>
      <c r="AU142" s="204" t="s">
        <v>86</v>
      </c>
      <c r="AY142" s="18" t="s">
        <v>215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18" t="s">
        <v>84</v>
      </c>
      <c r="BK142" s="205">
        <f>ROUND(I142*H142,2)</f>
        <v>0</v>
      </c>
      <c r="BL142" s="18" t="s">
        <v>657</v>
      </c>
      <c r="BM142" s="204" t="s">
        <v>2327</v>
      </c>
    </row>
    <row r="143" spans="1:65" s="2" customFormat="1" ht="21.75" customHeight="1">
      <c r="A143" s="35"/>
      <c r="B143" s="36"/>
      <c r="C143" s="193" t="s">
        <v>8</v>
      </c>
      <c r="D143" s="193" t="s">
        <v>217</v>
      </c>
      <c r="E143" s="194" t="s">
        <v>2328</v>
      </c>
      <c r="F143" s="195" t="s">
        <v>2329</v>
      </c>
      <c r="G143" s="196" t="s">
        <v>220</v>
      </c>
      <c r="H143" s="197">
        <v>14</v>
      </c>
      <c r="I143" s="198"/>
      <c r="J143" s="199">
        <f>ROUND(I143*H143,2)</f>
        <v>0</v>
      </c>
      <c r="K143" s="195" t="s">
        <v>231</v>
      </c>
      <c r="L143" s="40"/>
      <c r="M143" s="200" t="s">
        <v>1</v>
      </c>
      <c r="N143" s="201" t="s">
        <v>42</v>
      </c>
      <c r="O143" s="72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657</v>
      </c>
      <c r="AT143" s="204" t="s">
        <v>217</v>
      </c>
      <c r="AU143" s="204" t="s">
        <v>86</v>
      </c>
      <c r="AY143" s="18" t="s">
        <v>215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18" t="s">
        <v>84</v>
      </c>
      <c r="BK143" s="205">
        <f>ROUND(I143*H143,2)</f>
        <v>0</v>
      </c>
      <c r="BL143" s="18" t="s">
        <v>657</v>
      </c>
      <c r="BM143" s="204" t="s">
        <v>2330</v>
      </c>
    </row>
    <row r="144" spans="2:63" s="12" customFormat="1" ht="22.9" customHeight="1">
      <c r="B144" s="177"/>
      <c r="C144" s="178"/>
      <c r="D144" s="179" t="s">
        <v>76</v>
      </c>
      <c r="E144" s="191" t="s">
        <v>948</v>
      </c>
      <c r="F144" s="191" t="s">
        <v>949</v>
      </c>
      <c r="G144" s="178"/>
      <c r="H144" s="178"/>
      <c r="I144" s="181"/>
      <c r="J144" s="192">
        <f>BK144</f>
        <v>0</v>
      </c>
      <c r="K144" s="178"/>
      <c r="L144" s="183"/>
      <c r="M144" s="184"/>
      <c r="N144" s="185"/>
      <c r="O144" s="185"/>
      <c r="P144" s="186">
        <f>SUM(P145:P159)</f>
        <v>0</v>
      </c>
      <c r="Q144" s="185"/>
      <c r="R144" s="186">
        <f>SUM(R145:R159)</f>
        <v>0.07266</v>
      </c>
      <c r="S144" s="185"/>
      <c r="T144" s="187">
        <f>SUM(T145:T159)</f>
        <v>0</v>
      </c>
      <c r="AR144" s="188" t="s">
        <v>95</v>
      </c>
      <c r="AT144" s="189" t="s">
        <v>76</v>
      </c>
      <c r="AU144" s="189" t="s">
        <v>84</v>
      </c>
      <c r="AY144" s="188" t="s">
        <v>215</v>
      </c>
      <c r="BK144" s="190">
        <f>SUM(BK145:BK159)</f>
        <v>0</v>
      </c>
    </row>
    <row r="145" spans="1:65" s="2" customFormat="1" ht="24.2" customHeight="1">
      <c r="A145" s="35"/>
      <c r="B145" s="36"/>
      <c r="C145" s="250" t="s">
        <v>274</v>
      </c>
      <c r="D145" s="250" t="s">
        <v>527</v>
      </c>
      <c r="E145" s="251" t="s">
        <v>2331</v>
      </c>
      <c r="F145" s="252" t="s">
        <v>2332</v>
      </c>
      <c r="G145" s="253" t="s">
        <v>2333</v>
      </c>
      <c r="H145" s="254">
        <v>1</v>
      </c>
      <c r="I145" s="255"/>
      <c r="J145" s="256">
        <f aca="true" t="shared" si="0" ref="J145:J159">ROUND(I145*H145,2)</f>
        <v>0</v>
      </c>
      <c r="K145" s="252" t="s">
        <v>221</v>
      </c>
      <c r="L145" s="257"/>
      <c r="M145" s="258" t="s">
        <v>1</v>
      </c>
      <c r="N145" s="259" t="s">
        <v>42</v>
      </c>
      <c r="O145" s="72"/>
      <c r="P145" s="202">
        <f aca="true" t="shared" si="1" ref="P145:P159">O145*H145</f>
        <v>0</v>
      </c>
      <c r="Q145" s="202">
        <v>0.00128</v>
      </c>
      <c r="R145" s="202">
        <f aca="true" t="shared" si="2" ref="R145:R159">Q145*H145</f>
        <v>0.00128</v>
      </c>
      <c r="S145" s="202">
        <v>0</v>
      </c>
      <c r="T145" s="203">
        <f aca="true" t="shared" si="3" ref="T145:T159"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2315</v>
      </c>
      <c r="AT145" s="204" t="s">
        <v>527</v>
      </c>
      <c r="AU145" s="204" t="s">
        <v>86</v>
      </c>
      <c r="AY145" s="18" t="s">
        <v>215</v>
      </c>
      <c r="BE145" s="205">
        <f aca="true" t="shared" si="4" ref="BE145:BE159">IF(N145="základní",J145,0)</f>
        <v>0</v>
      </c>
      <c r="BF145" s="205">
        <f aca="true" t="shared" si="5" ref="BF145:BF159">IF(N145="snížená",J145,0)</f>
        <v>0</v>
      </c>
      <c r="BG145" s="205">
        <f aca="true" t="shared" si="6" ref="BG145:BG159">IF(N145="zákl. přenesená",J145,0)</f>
        <v>0</v>
      </c>
      <c r="BH145" s="205">
        <f aca="true" t="shared" si="7" ref="BH145:BH159">IF(N145="sníž. přenesená",J145,0)</f>
        <v>0</v>
      </c>
      <c r="BI145" s="205">
        <f aca="true" t="shared" si="8" ref="BI145:BI159">IF(N145="nulová",J145,0)</f>
        <v>0</v>
      </c>
      <c r="BJ145" s="18" t="s">
        <v>84</v>
      </c>
      <c r="BK145" s="205">
        <f aca="true" t="shared" si="9" ref="BK145:BK159">ROUND(I145*H145,2)</f>
        <v>0</v>
      </c>
      <c r="BL145" s="18" t="s">
        <v>2315</v>
      </c>
      <c r="BM145" s="204" t="s">
        <v>2334</v>
      </c>
    </row>
    <row r="146" spans="1:65" s="2" customFormat="1" ht="24.2" customHeight="1">
      <c r="A146" s="35"/>
      <c r="B146" s="36"/>
      <c r="C146" s="193" t="s">
        <v>279</v>
      </c>
      <c r="D146" s="193" t="s">
        <v>217</v>
      </c>
      <c r="E146" s="194" t="s">
        <v>2335</v>
      </c>
      <c r="F146" s="195" t="s">
        <v>2336</v>
      </c>
      <c r="G146" s="196" t="s">
        <v>588</v>
      </c>
      <c r="H146" s="197">
        <v>1</v>
      </c>
      <c r="I146" s="198"/>
      <c r="J146" s="199">
        <f t="shared" si="0"/>
        <v>0</v>
      </c>
      <c r="K146" s="195" t="s">
        <v>231</v>
      </c>
      <c r="L146" s="40"/>
      <c r="M146" s="200" t="s">
        <v>1</v>
      </c>
      <c r="N146" s="201" t="s">
        <v>42</v>
      </c>
      <c r="O146" s="72"/>
      <c r="P146" s="202">
        <f t="shared" si="1"/>
        <v>0</v>
      </c>
      <c r="Q146" s="202">
        <v>0.02867</v>
      </c>
      <c r="R146" s="202">
        <f t="shared" si="2"/>
        <v>0.02867</v>
      </c>
      <c r="S146" s="202">
        <v>0</v>
      </c>
      <c r="T146" s="203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657</v>
      </c>
      <c r="AT146" s="204" t="s">
        <v>217</v>
      </c>
      <c r="AU146" s="204" t="s">
        <v>86</v>
      </c>
      <c r="AY146" s="18" t="s">
        <v>215</v>
      </c>
      <c r="BE146" s="205">
        <f t="shared" si="4"/>
        <v>0</v>
      </c>
      <c r="BF146" s="205">
        <f t="shared" si="5"/>
        <v>0</v>
      </c>
      <c r="BG146" s="205">
        <f t="shared" si="6"/>
        <v>0</v>
      </c>
      <c r="BH146" s="205">
        <f t="shared" si="7"/>
        <v>0</v>
      </c>
      <c r="BI146" s="205">
        <f t="shared" si="8"/>
        <v>0</v>
      </c>
      <c r="BJ146" s="18" t="s">
        <v>84</v>
      </c>
      <c r="BK146" s="205">
        <f t="shared" si="9"/>
        <v>0</v>
      </c>
      <c r="BL146" s="18" t="s">
        <v>657</v>
      </c>
      <c r="BM146" s="204" t="s">
        <v>2337</v>
      </c>
    </row>
    <row r="147" spans="1:65" s="2" customFormat="1" ht="16.5" customHeight="1">
      <c r="A147" s="35"/>
      <c r="B147" s="36"/>
      <c r="C147" s="193" t="s">
        <v>147</v>
      </c>
      <c r="D147" s="193" t="s">
        <v>217</v>
      </c>
      <c r="E147" s="194" t="s">
        <v>2338</v>
      </c>
      <c r="F147" s="195" t="s">
        <v>2339</v>
      </c>
      <c r="G147" s="196" t="s">
        <v>588</v>
      </c>
      <c r="H147" s="197">
        <v>1</v>
      </c>
      <c r="I147" s="198"/>
      <c r="J147" s="199">
        <f t="shared" si="0"/>
        <v>0</v>
      </c>
      <c r="K147" s="195" t="s">
        <v>221</v>
      </c>
      <c r="L147" s="40"/>
      <c r="M147" s="200" t="s">
        <v>1</v>
      </c>
      <c r="N147" s="201" t="s">
        <v>42</v>
      </c>
      <c r="O147" s="72"/>
      <c r="P147" s="202">
        <f t="shared" si="1"/>
        <v>0</v>
      </c>
      <c r="Q147" s="202">
        <v>0</v>
      </c>
      <c r="R147" s="202">
        <f t="shared" si="2"/>
        <v>0</v>
      </c>
      <c r="S147" s="202">
        <v>0</v>
      </c>
      <c r="T147" s="203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657</v>
      </c>
      <c r="AT147" s="204" t="s">
        <v>217</v>
      </c>
      <c r="AU147" s="204" t="s">
        <v>86</v>
      </c>
      <c r="AY147" s="18" t="s">
        <v>215</v>
      </c>
      <c r="BE147" s="205">
        <f t="shared" si="4"/>
        <v>0</v>
      </c>
      <c r="BF147" s="205">
        <f t="shared" si="5"/>
        <v>0</v>
      </c>
      <c r="BG147" s="205">
        <f t="shared" si="6"/>
        <v>0</v>
      </c>
      <c r="BH147" s="205">
        <f t="shared" si="7"/>
        <v>0</v>
      </c>
      <c r="BI147" s="205">
        <f t="shared" si="8"/>
        <v>0</v>
      </c>
      <c r="BJ147" s="18" t="s">
        <v>84</v>
      </c>
      <c r="BK147" s="205">
        <f t="shared" si="9"/>
        <v>0</v>
      </c>
      <c r="BL147" s="18" t="s">
        <v>657</v>
      </c>
      <c r="BM147" s="204" t="s">
        <v>2340</v>
      </c>
    </row>
    <row r="148" spans="1:65" s="2" customFormat="1" ht="24.2" customHeight="1">
      <c r="A148" s="35"/>
      <c r="B148" s="36"/>
      <c r="C148" s="193" t="s">
        <v>303</v>
      </c>
      <c r="D148" s="193" t="s">
        <v>217</v>
      </c>
      <c r="E148" s="194" t="s">
        <v>2341</v>
      </c>
      <c r="F148" s="195" t="s">
        <v>2342</v>
      </c>
      <c r="G148" s="196" t="s">
        <v>2343</v>
      </c>
      <c r="H148" s="197">
        <v>1</v>
      </c>
      <c r="I148" s="198"/>
      <c r="J148" s="199">
        <f t="shared" si="0"/>
        <v>0</v>
      </c>
      <c r="K148" s="195" t="s">
        <v>231</v>
      </c>
      <c r="L148" s="40"/>
      <c r="M148" s="200" t="s">
        <v>1</v>
      </c>
      <c r="N148" s="201" t="s">
        <v>42</v>
      </c>
      <c r="O148" s="72"/>
      <c r="P148" s="202">
        <f t="shared" si="1"/>
        <v>0</v>
      </c>
      <c r="Q148" s="202">
        <v>0.0088</v>
      </c>
      <c r="R148" s="202">
        <f t="shared" si="2"/>
        <v>0.0088</v>
      </c>
      <c r="S148" s="202">
        <v>0</v>
      </c>
      <c r="T148" s="203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657</v>
      </c>
      <c r="AT148" s="204" t="s">
        <v>217</v>
      </c>
      <c r="AU148" s="204" t="s">
        <v>86</v>
      </c>
      <c r="AY148" s="18" t="s">
        <v>215</v>
      </c>
      <c r="BE148" s="205">
        <f t="shared" si="4"/>
        <v>0</v>
      </c>
      <c r="BF148" s="205">
        <f t="shared" si="5"/>
        <v>0</v>
      </c>
      <c r="BG148" s="205">
        <f t="shared" si="6"/>
        <v>0</v>
      </c>
      <c r="BH148" s="205">
        <f t="shared" si="7"/>
        <v>0</v>
      </c>
      <c r="BI148" s="205">
        <f t="shared" si="8"/>
        <v>0</v>
      </c>
      <c r="BJ148" s="18" t="s">
        <v>84</v>
      </c>
      <c r="BK148" s="205">
        <f t="shared" si="9"/>
        <v>0</v>
      </c>
      <c r="BL148" s="18" t="s">
        <v>657</v>
      </c>
      <c r="BM148" s="204" t="s">
        <v>2344</v>
      </c>
    </row>
    <row r="149" spans="1:65" s="2" customFormat="1" ht="16.5" customHeight="1">
      <c r="A149" s="35"/>
      <c r="B149" s="36"/>
      <c r="C149" s="193" t="s">
        <v>319</v>
      </c>
      <c r="D149" s="193" t="s">
        <v>217</v>
      </c>
      <c r="E149" s="194" t="s">
        <v>2345</v>
      </c>
      <c r="F149" s="195" t="s">
        <v>2346</v>
      </c>
      <c r="G149" s="196" t="s">
        <v>230</v>
      </c>
      <c r="H149" s="197">
        <v>7</v>
      </c>
      <c r="I149" s="198"/>
      <c r="J149" s="199">
        <f t="shared" si="0"/>
        <v>0</v>
      </c>
      <c r="K149" s="195" t="s">
        <v>231</v>
      </c>
      <c r="L149" s="40"/>
      <c r="M149" s="200" t="s">
        <v>1</v>
      </c>
      <c r="N149" s="201" t="s">
        <v>42</v>
      </c>
      <c r="O149" s="72"/>
      <c r="P149" s="202">
        <f t="shared" si="1"/>
        <v>0</v>
      </c>
      <c r="Q149" s="202">
        <v>0</v>
      </c>
      <c r="R149" s="202">
        <f t="shared" si="2"/>
        <v>0</v>
      </c>
      <c r="S149" s="202">
        <v>0</v>
      </c>
      <c r="T149" s="203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4" t="s">
        <v>657</v>
      </c>
      <c r="AT149" s="204" t="s">
        <v>217</v>
      </c>
      <c r="AU149" s="204" t="s">
        <v>86</v>
      </c>
      <c r="AY149" s="18" t="s">
        <v>215</v>
      </c>
      <c r="BE149" s="205">
        <f t="shared" si="4"/>
        <v>0</v>
      </c>
      <c r="BF149" s="205">
        <f t="shared" si="5"/>
        <v>0</v>
      </c>
      <c r="BG149" s="205">
        <f t="shared" si="6"/>
        <v>0</v>
      </c>
      <c r="BH149" s="205">
        <f t="shared" si="7"/>
        <v>0</v>
      </c>
      <c r="BI149" s="205">
        <f t="shared" si="8"/>
        <v>0</v>
      </c>
      <c r="BJ149" s="18" t="s">
        <v>84</v>
      </c>
      <c r="BK149" s="205">
        <f t="shared" si="9"/>
        <v>0</v>
      </c>
      <c r="BL149" s="18" t="s">
        <v>657</v>
      </c>
      <c r="BM149" s="204" t="s">
        <v>2347</v>
      </c>
    </row>
    <row r="150" spans="1:65" s="2" customFormat="1" ht="16.5" customHeight="1">
      <c r="A150" s="35"/>
      <c r="B150" s="36"/>
      <c r="C150" s="193" t="s">
        <v>321</v>
      </c>
      <c r="D150" s="193" t="s">
        <v>217</v>
      </c>
      <c r="E150" s="194" t="s">
        <v>2348</v>
      </c>
      <c r="F150" s="195" t="s">
        <v>2349</v>
      </c>
      <c r="G150" s="196" t="s">
        <v>365</v>
      </c>
      <c r="H150" s="197">
        <v>2.31</v>
      </c>
      <c r="I150" s="198"/>
      <c r="J150" s="199">
        <f t="shared" si="0"/>
        <v>0</v>
      </c>
      <c r="K150" s="195" t="s">
        <v>231</v>
      </c>
      <c r="L150" s="40"/>
      <c r="M150" s="200" t="s">
        <v>1</v>
      </c>
      <c r="N150" s="201" t="s">
        <v>42</v>
      </c>
      <c r="O150" s="72"/>
      <c r="P150" s="202">
        <f t="shared" si="1"/>
        <v>0</v>
      </c>
      <c r="Q150" s="202">
        <v>0</v>
      </c>
      <c r="R150" s="202">
        <f t="shared" si="2"/>
        <v>0</v>
      </c>
      <c r="S150" s="202">
        <v>0</v>
      </c>
      <c r="T150" s="203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657</v>
      </c>
      <c r="AT150" s="204" t="s">
        <v>217</v>
      </c>
      <c r="AU150" s="204" t="s">
        <v>86</v>
      </c>
      <c r="AY150" s="18" t="s">
        <v>215</v>
      </c>
      <c r="BE150" s="205">
        <f t="shared" si="4"/>
        <v>0</v>
      </c>
      <c r="BF150" s="205">
        <f t="shared" si="5"/>
        <v>0</v>
      </c>
      <c r="BG150" s="205">
        <f t="shared" si="6"/>
        <v>0</v>
      </c>
      <c r="BH150" s="205">
        <f t="shared" si="7"/>
        <v>0</v>
      </c>
      <c r="BI150" s="205">
        <f t="shared" si="8"/>
        <v>0</v>
      </c>
      <c r="BJ150" s="18" t="s">
        <v>84</v>
      </c>
      <c r="BK150" s="205">
        <f t="shared" si="9"/>
        <v>0</v>
      </c>
      <c r="BL150" s="18" t="s">
        <v>657</v>
      </c>
      <c r="BM150" s="204" t="s">
        <v>2350</v>
      </c>
    </row>
    <row r="151" spans="1:65" s="2" customFormat="1" ht="24.2" customHeight="1">
      <c r="A151" s="35"/>
      <c r="B151" s="36"/>
      <c r="C151" s="193" t="s">
        <v>324</v>
      </c>
      <c r="D151" s="193" t="s">
        <v>217</v>
      </c>
      <c r="E151" s="194" t="s">
        <v>2351</v>
      </c>
      <c r="F151" s="195" t="s">
        <v>2352</v>
      </c>
      <c r="G151" s="196" t="s">
        <v>220</v>
      </c>
      <c r="H151" s="197">
        <v>14</v>
      </c>
      <c r="I151" s="198"/>
      <c r="J151" s="199">
        <f t="shared" si="0"/>
        <v>0</v>
      </c>
      <c r="K151" s="195" t="s">
        <v>231</v>
      </c>
      <c r="L151" s="40"/>
      <c r="M151" s="200" t="s">
        <v>1</v>
      </c>
      <c r="N151" s="201" t="s">
        <v>42</v>
      </c>
      <c r="O151" s="72"/>
      <c r="P151" s="202">
        <f t="shared" si="1"/>
        <v>0</v>
      </c>
      <c r="Q151" s="202">
        <v>0</v>
      </c>
      <c r="R151" s="202">
        <f t="shared" si="2"/>
        <v>0</v>
      </c>
      <c r="S151" s="202">
        <v>0</v>
      </c>
      <c r="T151" s="203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4" t="s">
        <v>657</v>
      </c>
      <c r="AT151" s="204" t="s">
        <v>217</v>
      </c>
      <c r="AU151" s="204" t="s">
        <v>86</v>
      </c>
      <c r="AY151" s="18" t="s">
        <v>215</v>
      </c>
      <c r="BE151" s="205">
        <f t="shared" si="4"/>
        <v>0</v>
      </c>
      <c r="BF151" s="205">
        <f t="shared" si="5"/>
        <v>0</v>
      </c>
      <c r="BG151" s="205">
        <f t="shared" si="6"/>
        <v>0</v>
      </c>
      <c r="BH151" s="205">
        <f t="shared" si="7"/>
        <v>0</v>
      </c>
      <c r="BI151" s="205">
        <f t="shared" si="8"/>
        <v>0</v>
      </c>
      <c r="BJ151" s="18" t="s">
        <v>84</v>
      </c>
      <c r="BK151" s="205">
        <f t="shared" si="9"/>
        <v>0</v>
      </c>
      <c r="BL151" s="18" t="s">
        <v>657</v>
      </c>
      <c r="BM151" s="204" t="s">
        <v>2353</v>
      </c>
    </row>
    <row r="152" spans="1:65" s="2" customFormat="1" ht="21.75" customHeight="1">
      <c r="A152" s="35"/>
      <c r="B152" s="36"/>
      <c r="C152" s="193" t="s">
        <v>328</v>
      </c>
      <c r="D152" s="193" t="s">
        <v>217</v>
      </c>
      <c r="E152" s="194" t="s">
        <v>2354</v>
      </c>
      <c r="F152" s="195" t="s">
        <v>2355</v>
      </c>
      <c r="G152" s="196" t="s">
        <v>588</v>
      </c>
      <c r="H152" s="197">
        <v>3</v>
      </c>
      <c r="I152" s="198"/>
      <c r="J152" s="199">
        <f t="shared" si="0"/>
        <v>0</v>
      </c>
      <c r="K152" s="195" t="s">
        <v>231</v>
      </c>
      <c r="L152" s="40"/>
      <c r="M152" s="200" t="s">
        <v>1</v>
      </c>
      <c r="N152" s="201" t="s">
        <v>42</v>
      </c>
      <c r="O152" s="72"/>
      <c r="P152" s="202">
        <f t="shared" si="1"/>
        <v>0</v>
      </c>
      <c r="Q152" s="202">
        <v>0.0076</v>
      </c>
      <c r="R152" s="202">
        <f t="shared" si="2"/>
        <v>0.0228</v>
      </c>
      <c r="S152" s="202">
        <v>0</v>
      </c>
      <c r="T152" s="203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657</v>
      </c>
      <c r="AT152" s="204" t="s">
        <v>217</v>
      </c>
      <c r="AU152" s="204" t="s">
        <v>86</v>
      </c>
      <c r="AY152" s="18" t="s">
        <v>215</v>
      </c>
      <c r="BE152" s="205">
        <f t="shared" si="4"/>
        <v>0</v>
      </c>
      <c r="BF152" s="205">
        <f t="shared" si="5"/>
        <v>0</v>
      </c>
      <c r="BG152" s="205">
        <f t="shared" si="6"/>
        <v>0</v>
      </c>
      <c r="BH152" s="205">
        <f t="shared" si="7"/>
        <v>0</v>
      </c>
      <c r="BI152" s="205">
        <f t="shared" si="8"/>
        <v>0</v>
      </c>
      <c r="BJ152" s="18" t="s">
        <v>84</v>
      </c>
      <c r="BK152" s="205">
        <f t="shared" si="9"/>
        <v>0</v>
      </c>
      <c r="BL152" s="18" t="s">
        <v>657</v>
      </c>
      <c r="BM152" s="204" t="s">
        <v>2356</v>
      </c>
    </row>
    <row r="153" spans="1:65" s="2" customFormat="1" ht="16.5" customHeight="1">
      <c r="A153" s="35"/>
      <c r="B153" s="36"/>
      <c r="C153" s="193" t="s">
        <v>337</v>
      </c>
      <c r="D153" s="193" t="s">
        <v>217</v>
      </c>
      <c r="E153" s="194" t="s">
        <v>2357</v>
      </c>
      <c r="F153" s="195" t="s">
        <v>2358</v>
      </c>
      <c r="G153" s="196" t="s">
        <v>220</v>
      </c>
      <c r="H153" s="197">
        <v>14</v>
      </c>
      <c r="I153" s="198"/>
      <c r="J153" s="199">
        <f t="shared" si="0"/>
        <v>0</v>
      </c>
      <c r="K153" s="195" t="s">
        <v>231</v>
      </c>
      <c r="L153" s="40"/>
      <c r="M153" s="200" t="s">
        <v>1</v>
      </c>
      <c r="N153" s="201" t="s">
        <v>42</v>
      </c>
      <c r="O153" s="72"/>
      <c r="P153" s="202">
        <f t="shared" si="1"/>
        <v>0</v>
      </c>
      <c r="Q153" s="202">
        <v>0.00012</v>
      </c>
      <c r="R153" s="202">
        <f t="shared" si="2"/>
        <v>0.00168</v>
      </c>
      <c r="S153" s="202">
        <v>0</v>
      </c>
      <c r="T153" s="203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4" t="s">
        <v>657</v>
      </c>
      <c r="AT153" s="204" t="s">
        <v>217</v>
      </c>
      <c r="AU153" s="204" t="s">
        <v>86</v>
      </c>
      <c r="AY153" s="18" t="s">
        <v>215</v>
      </c>
      <c r="BE153" s="205">
        <f t="shared" si="4"/>
        <v>0</v>
      </c>
      <c r="BF153" s="205">
        <f t="shared" si="5"/>
        <v>0</v>
      </c>
      <c r="BG153" s="205">
        <f t="shared" si="6"/>
        <v>0</v>
      </c>
      <c r="BH153" s="205">
        <f t="shared" si="7"/>
        <v>0</v>
      </c>
      <c r="BI153" s="205">
        <f t="shared" si="8"/>
        <v>0</v>
      </c>
      <c r="BJ153" s="18" t="s">
        <v>84</v>
      </c>
      <c r="BK153" s="205">
        <f t="shared" si="9"/>
        <v>0</v>
      </c>
      <c r="BL153" s="18" t="s">
        <v>657</v>
      </c>
      <c r="BM153" s="204" t="s">
        <v>2359</v>
      </c>
    </row>
    <row r="154" spans="1:65" s="2" customFormat="1" ht="37.9" customHeight="1">
      <c r="A154" s="35"/>
      <c r="B154" s="36"/>
      <c r="C154" s="193" t="s">
        <v>343</v>
      </c>
      <c r="D154" s="193" t="s">
        <v>217</v>
      </c>
      <c r="E154" s="194" t="s">
        <v>2360</v>
      </c>
      <c r="F154" s="195" t="s">
        <v>2361</v>
      </c>
      <c r="G154" s="196" t="s">
        <v>220</v>
      </c>
      <c r="H154" s="197">
        <v>14</v>
      </c>
      <c r="I154" s="198"/>
      <c r="J154" s="199">
        <f t="shared" si="0"/>
        <v>0</v>
      </c>
      <c r="K154" s="195" t="s">
        <v>231</v>
      </c>
      <c r="L154" s="40"/>
      <c r="M154" s="200" t="s">
        <v>1</v>
      </c>
      <c r="N154" s="201" t="s">
        <v>42</v>
      </c>
      <c r="O154" s="72"/>
      <c r="P154" s="202">
        <f t="shared" si="1"/>
        <v>0</v>
      </c>
      <c r="Q154" s="202">
        <v>0</v>
      </c>
      <c r="R154" s="202">
        <f t="shared" si="2"/>
        <v>0</v>
      </c>
      <c r="S154" s="202">
        <v>0</v>
      </c>
      <c r="T154" s="203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4" t="s">
        <v>657</v>
      </c>
      <c r="AT154" s="204" t="s">
        <v>217</v>
      </c>
      <c r="AU154" s="204" t="s">
        <v>86</v>
      </c>
      <c r="AY154" s="18" t="s">
        <v>215</v>
      </c>
      <c r="BE154" s="205">
        <f t="shared" si="4"/>
        <v>0</v>
      </c>
      <c r="BF154" s="205">
        <f t="shared" si="5"/>
        <v>0</v>
      </c>
      <c r="BG154" s="205">
        <f t="shared" si="6"/>
        <v>0</v>
      </c>
      <c r="BH154" s="205">
        <f t="shared" si="7"/>
        <v>0</v>
      </c>
      <c r="BI154" s="205">
        <f t="shared" si="8"/>
        <v>0</v>
      </c>
      <c r="BJ154" s="18" t="s">
        <v>84</v>
      </c>
      <c r="BK154" s="205">
        <f t="shared" si="9"/>
        <v>0</v>
      </c>
      <c r="BL154" s="18" t="s">
        <v>657</v>
      </c>
      <c r="BM154" s="204" t="s">
        <v>2362</v>
      </c>
    </row>
    <row r="155" spans="1:65" s="2" customFormat="1" ht="16.5" customHeight="1">
      <c r="A155" s="35"/>
      <c r="B155" s="36"/>
      <c r="C155" s="193" t="s">
        <v>7</v>
      </c>
      <c r="D155" s="193" t="s">
        <v>217</v>
      </c>
      <c r="E155" s="194" t="s">
        <v>2363</v>
      </c>
      <c r="F155" s="195" t="s">
        <v>2364</v>
      </c>
      <c r="G155" s="196" t="s">
        <v>230</v>
      </c>
      <c r="H155" s="197">
        <v>7</v>
      </c>
      <c r="I155" s="198"/>
      <c r="J155" s="199">
        <f t="shared" si="0"/>
        <v>0</v>
      </c>
      <c r="K155" s="195" t="s">
        <v>231</v>
      </c>
      <c r="L155" s="40"/>
      <c r="M155" s="200" t="s">
        <v>1</v>
      </c>
      <c r="N155" s="201" t="s">
        <v>42</v>
      </c>
      <c r="O155" s="72"/>
      <c r="P155" s="202">
        <f t="shared" si="1"/>
        <v>0</v>
      </c>
      <c r="Q155" s="202">
        <v>0</v>
      </c>
      <c r="R155" s="202">
        <f t="shared" si="2"/>
        <v>0</v>
      </c>
      <c r="S155" s="202">
        <v>0</v>
      </c>
      <c r="T155" s="203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4" t="s">
        <v>657</v>
      </c>
      <c r="AT155" s="204" t="s">
        <v>217</v>
      </c>
      <c r="AU155" s="204" t="s">
        <v>86</v>
      </c>
      <c r="AY155" s="18" t="s">
        <v>215</v>
      </c>
      <c r="BE155" s="205">
        <f t="shared" si="4"/>
        <v>0</v>
      </c>
      <c r="BF155" s="205">
        <f t="shared" si="5"/>
        <v>0</v>
      </c>
      <c r="BG155" s="205">
        <f t="shared" si="6"/>
        <v>0</v>
      </c>
      <c r="BH155" s="205">
        <f t="shared" si="7"/>
        <v>0</v>
      </c>
      <c r="BI155" s="205">
        <f t="shared" si="8"/>
        <v>0</v>
      </c>
      <c r="BJ155" s="18" t="s">
        <v>84</v>
      </c>
      <c r="BK155" s="205">
        <f t="shared" si="9"/>
        <v>0</v>
      </c>
      <c r="BL155" s="18" t="s">
        <v>657</v>
      </c>
      <c r="BM155" s="204" t="s">
        <v>2365</v>
      </c>
    </row>
    <row r="156" spans="1:65" s="2" customFormat="1" ht="16.5" customHeight="1">
      <c r="A156" s="35"/>
      <c r="B156" s="36"/>
      <c r="C156" s="193" t="s">
        <v>352</v>
      </c>
      <c r="D156" s="193" t="s">
        <v>217</v>
      </c>
      <c r="E156" s="194" t="s">
        <v>2366</v>
      </c>
      <c r="F156" s="195" t="s">
        <v>2367</v>
      </c>
      <c r="G156" s="196" t="s">
        <v>230</v>
      </c>
      <c r="H156" s="197">
        <v>21</v>
      </c>
      <c r="I156" s="198"/>
      <c r="J156" s="199">
        <f t="shared" si="0"/>
        <v>0</v>
      </c>
      <c r="K156" s="195" t="s">
        <v>221</v>
      </c>
      <c r="L156" s="40"/>
      <c r="M156" s="200" t="s">
        <v>1</v>
      </c>
      <c r="N156" s="201" t="s">
        <v>42</v>
      </c>
      <c r="O156" s="72"/>
      <c r="P156" s="202">
        <f t="shared" si="1"/>
        <v>0</v>
      </c>
      <c r="Q156" s="202">
        <v>3E-05</v>
      </c>
      <c r="R156" s="202">
        <f t="shared" si="2"/>
        <v>0.00063</v>
      </c>
      <c r="S156" s="202">
        <v>0</v>
      </c>
      <c r="T156" s="203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4" t="s">
        <v>657</v>
      </c>
      <c r="AT156" s="204" t="s">
        <v>217</v>
      </c>
      <c r="AU156" s="204" t="s">
        <v>86</v>
      </c>
      <c r="AY156" s="18" t="s">
        <v>215</v>
      </c>
      <c r="BE156" s="205">
        <f t="shared" si="4"/>
        <v>0</v>
      </c>
      <c r="BF156" s="205">
        <f t="shared" si="5"/>
        <v>0</v>
      </c>
      <c r="BG156" s="205">
        <f t="shared" si="6"/>
        <v>0</v>
      </c>
      <c r="BH156" s="205">
        <f t="shared" si="7"/>
        <v>0</v>
      </c>
      <c r="BI156" s="205">
        <f t="shared" si="8"/>
        <v>0</v>
      </c>
      <c r="BJ156" s="18" t="s">
        <v>84</v>
      </c>
      <c r="BK156" s="205">
        <f t="shared" si="9"/>
        <v>0</v>
      </c>
      <c r="BL156" s="18" t="s">
        <v>657</v>
      </c>
      <c r="BM156" s="204" t="s">
        <v>2368</v>
      </c>
    </row>
    <row r="157" spans="1:65" s="2" customFormat="1" ht="21.75" customHeight="1">
      <c r="A157" s="35"/>
      <c r="B157" s="36"/>
      <c r="C157" s="193" t="s">
        <v>362</v>
      </c>
      <c r="D157" s="193" t="s">
        <v>217</v>
      </c>
      <c r="E157" s="194" t="s">
        <v>2369</v>
      </c>
      <c r="F157" s="195" t="s">
        <v>2370</v>
      </c>
      <c r="G157" s="196" t="s">
        <v>230</v>
      </c>
      <c r="H157" s="197">
        <v>7</v>
      </c>
      <c r="I157" s="198"/>
      <c r="J157" s="199">
        <f t="shared" si="0"/>
        <v>0</v>
      </c>
      <c r="K157" s="195" t="s">
        <v>231</v>
      </c>
      <c r="L157" s="40"/>
      <c r="M157" s="200" t="s">
        <v>1</v>
      </c>
      <c r="N157" s="201" t="s">
        <v>42</v>
      </c>
      <c r="O157" s="72"/>
      <c r="P157" s="202">
        <f t="shared" si="1"/>
        <v>0</v>
      </c>
      <c r="Q157" s="202">
        <v>0</v>
      </c>
      <c r="R157" s="202">
        <f t="shared" si="2"/>
        <v>0</v>
      </c>
      <c r="S157" s="202">
        <v>0</v>
      </c>
      <c r="T157" s="203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4" t="s">
        <v>657</v>
      </c>
      <c r="AT157" s="204" t="s">
        <v>217</v>
      </c>
      <c r="AU157" s="204" t="s">
        <v>86</v>
      </c>
      <c r="AY157" s="18" t="s">
        <v>215</v>
      </c>
      <c r="BE157" s="205">
        <f t="shared" si="4"/>
        <v>0</v>
      </c>
      <c r="BF157" s="205">
        <f t="shared" si="5"/>
        <v>0</v>
      </c>
      <c r="BG157" s="205">
        <f t="shared" si="6"/>
        <v>0</v>
      </c>
      <c r="BH157" s="205">
        <f t="shared" si="7"/>
        <v>0</v>
      </c>
      <c r="BI157" s="205">
        <f t="shared" si="8"/>
        <v>0</v>
      </c>
      <c r="BJ157" s="18" t="s">
        <v>84</v>
      </c>
      <c r="BK157" s="205">
        <f t="shared" si="9"/>
        <v>0</v>
      </c>
      <c r="BL157" s="18" t="s">
        <v>657</v>
      </c>
      <c r="BM157" s="204" t="s">
        <v>2371</v>
      </c>
    </row>
    <row r="158" spans="1:65" s="2" customFormat="1" ht="24.2" customHeight="1">
      <c r="A158" s="35"/>
      <c r="B158" s="36"/>
      <c r="C158" s="193" t="s">
        <v>372</v>
      </c>
      <c r="D158" s="193" t="s">
        <v>217</v>
      </c>
      <c r="E158" s="194" t="s">
        <v>2372</v>
      </c>
      <c r="F158" s="195" t="s">
        <v>2342</v>
      </c>
      <c r="G158" s="196" t="s">
        <v>2343</v>
      </c>
      <c r="H158" s="197">
        <v>1</v>
      </c>
      <c r="I158" s="198"/>
      <c r="J158" s="199">
        <f t="shared" si="0"/>
        <v>0</v>
      </c>
      <c r="K158" s="195" t="s">
        <v>231</v>
      </c>
      <c r="L158" s="40"/>
      <c r="M158" s="200" t="s">
        <v>1</v>
      </c>
      <c r="N158" s="201" t="s">
        <v>42</v>
      </c>
      <c r="O158" s="72"/>
      <c r="P158" s="202">
        <f t="shared" si="1"/>
        <v>0</v>
      </c>
      <c r="Q158" s="202">
        <v>0.0088</v>
      </c>
      <c r="R158" s="202">
        <f t="shared" si="2"/>
        <v>0.0088</v>
      </c>
      <c r="S158" s="202">
        <v>0</v>
      </c>
      <c r="T158" s="203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657</v>
      </c>
      <c r="AT158" s="204" t="s">
        <v>217</v>
      </c>
      <c r="AU158" s="204" t="s">
        <v>86</v>
      </c>
      <c r="AY158" s="18" t="s">
        <v>215</v>
      </c>
      <c r="BE158" s="205">
        <f t="shared" si="4"/>
        <v>0</v>
      </c>
      <c r="BF158" s="205">
        <f t="shared" si="5"/>
        <v>0</v>
      </c>
      <c r="BG158" s="205">
        <f t="shared" si="6"/>
        <v>0</v>
      </c>
      <c r="BH158" s="205">
        <f t="shared" si="7"/>
        <v>0</v>
      </c>
      <c r="BI158" s="205">
        <f t="shared" si="8"/>
        <v>0</v>
      </c>
      <c r="BJ158" s="18" t="s">
        <v>84</v>
      </c>
      <c r="BK158" s="205">
        <f t="shared" si="9"/>
        <v>0</v>
      </c>
      <c r="BL158" s="18" t="s">
        <v>657</v>
      </c>
      <c r="BM158" s="204" t="s">
        <v>2373</v>
      </c>
    </row>
    <row r="159" spans="1:65" s="2" customFormat="1" ht="21.75" customHeight="1">
      <c r="A159" s="35"/>
      <c r="B159" s="36"/>
      <c r="C159" s="193" t="s">
        <v>378</v>
      </c>
      <c r="D159" s="193" t="s">
        <v>217</v>
      </c>
      <c r="E159" s="194" t="s">
        <v>2374</v>
      </c>
      <c r="F159" s="195" t="s">
        <v>2375</v>
      </c>
      <c r="G159" s="196" t="s">
        <v>588</v>
      </c>
      <c r="H159" s="197">
        <v>1</v>
      </c>
      <c r="I159" s="198"/>
      <c r="J159" s="199">
        <f t="shared" si="0"/>
        <v>0</v>
      </c>
      <c r="K159" s="195" t="s">
        <v>221</v>
      </c>
      <c r="L159" s="40"/>
      <c r="M159" s="200" t="s">
        <v>1</v>
      </c>
      <c r="N159" s="201" t="s">
        <v>42</v>
      </c>
      <c r="O159" s="72"/>
      <c r="P159" s="202">
        <f t="shared" si="1"/>
        <v>0</v>
      </c>
      <c r="Q159" s="202">
        <v>0</v>
      </c>
      <c r="R159" s="202">
        <f t="shared" si="2"/>
        <v>0</v>
      </c>
      <c r="S159" s="202">
        <v>0</v>
      </c>
      <c r="T159" s="203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4" t="s">
        <v>657</v>
      </c>
      <c r="AT159" s="204" t="s">
        <v>217</v>
      </c>
      <c r="AU159" s="204" t="s">
        <v>86</v>
      </c>
      <c r="AY159" s="18" t="s">
        <v>215</v>
      </c>
      <c r="BE159" s="205">
        <f t="shared" si="4"/>
        <v>0</v>
      </c>
      <c r="BF159" s="205">
        <f t="shared" si="5"/>
        <v>0</v>
      </c>
      <c r="BG159" s="205">
        <f t="shared" si="6"/>
        <v>0</v>
      </c>
      <c r="BH159" s="205">
        <f t="shared" si="7"/>
        <v>0</v>
      </c>
      <c r="BI159" s="205">
        <f t="shared" si="8"/>
        <v>0</v>
      </c>
      <c r="BJ159" s="18" t="s">
        <v>84</v>
      </c>
      <c r="BK159" s="205">
        <f t="shared" si="9"/>
        <v>0</v>
      </c>
      <c r="BL159" s="18" t="s">
        <v>657</v>
      </c>
      <c r="BM159" s="204" t="s">
        <v>2376</v>
      </c>
    </row>
    <row r="160" spans="2:63" s="12" customFormat="1" ht="22.9" customHeight="1">
      <c r="B160" s="177"/>
      <c r="C160" s="178"/>
      <c r="D160" s="179" t="s">
        <v>76</v>
      </c>
      <c r="E160" s="191" t="s">
        <v>2377</v>
      </c>
      <c r="F160" s="191" t="s">
        <v>2378</v>
      </c>
      <c r="G160" s="178"/>
      <c r="H160" s="178"/>
      <c r="I160" s="181"/>
      <c r="J160" s="192">
        <f>BK160</f>
        <v>0</v>
      </c>
      <c r="K160" s="178"/>
      <c r="L160" s="183"/>
      <c r="M160" s="184"/>
      <c r="N160" s="185"/>
      <c r="O160" s="185"/>
      <c r="P160" s="186">
        <f>SUM(P161:P163)</f>
        <v>0</v>
      </c>
      <c r="Q160" s="185"/>
      <c r="R160" s="186">
        <f>SUM(R161:R163)</f>
        <v>0</v>
      </c>
      <c r="S160" s="185"/>
      <c r="T160" s="187">
        <f>SUM(T161:T163)</f>
        <v>0</v>
      </c>
      <c r="AR160" s="188" t="s">
        <v>95</v>
      </c>
      <c r="AT160" s="189" t="s">
        <v>76</v>
      </c>
      <c r="AU160" s="189" t="s">
        <v>84</v>
      </c>
      <c r="AY160" s="188" t="s">
        <v>215</v>
      </c>
      <c r="BK160" s="190">
        <f>SUM(BK161:BK163)</f>
        <v>0</v>
      </c>
    </row>
    <row r="161" spans="1:65" s="2" customFormat="1" ht="49.15" customHeight="1">
      <c r="A161" s="35"/>
      <c r="B161" s="36"/>
      <c r="C161" s="193" t="s">
        <v>384</v>
      </c>
      <c r="D161" s="193" t="s">
        <v>217</v>
      </c>
      <c r="E161" s="194" t="s">
        <v>2379</v>
      </c>
      <c r="F161" s="195" t="s">
        <v>2380</v>
      </c>
      <c r="G161" s="196" t="s">
        <v>588</v>
      </c>
      <c r="H161" s="197">
        <v>1</v>
      </c>
      <c r="I161" s="198"/>
      <c r="J161" s="199">
        <f>ROUND(I161*H161,2)</f>
        <v>0</v>
      </c>
      <c r="K161" s="195" t="s">
        <v>231</v>
      </c>
      <c r="L161" s="40"/>
      <c r="M161" s="200" t="s">
        <v>1</v>
      </c>
      <c r="N161" s="201" t="s">
        <v>42</v>
      </c>
      <c r="O161" s="72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4" t="s">
        <v>657</v>
      </c>
      <c r="AT161" s="204" t="s">
        <v>217</v>
      </c>
      <c r="AU161" s="204" t="s">
        <v>86</v>
      </c>
      <c r="AY161" s="18" t="s">
        <v>215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18" t="s">
        <v>84</v>
      </c>
      <c r="BK161" s="205">
        <f>ROUND(I161*H161,2)</f>
        <v>0</v>
      </c>
      <c r="BL161" s="18" t="s">
        <v>657</v>
      </c>
      <c r="BM161" s="204" t="s">
        <v>2381</v>
      </c>
    </row>
    <row r="162" spans="1:65" s="2" customFormat="1" ht="24.2" customHeight="1">
      <c r="A162" s="35"/>
      <c r="B162" s="36"/>
      <c r="C162" s="193" t="s">
        <v>390</v>
      </c>
      <c r="D162" s="193" t="s">
        <v>217</v>
      </c>
      <c r="E162" s="194" t="s">
        <v>2382</v>
      </c>
      <c r="F162" s="195" t="s">
        <v>2383</v>
      </c>
      <c r="G162" s="196" t="s">
        <v>588</v>
      </c>
      <c r="H162" s="197">
        <v>1</v>
      </c>
      <c r="I162" s="198"/>
      <c r="J162" s="199">
        <f>ROUND(I162*H162,2)</f>
        <v>0</v>
      </c>
      <c r="K162" s="195" t="s">
        <v>231</v>
      </c>
      <c r="L162" s="40"/>
      <c r="M162" s="200" t="s">
        <v>1</v>
      </c>
      <c r="N162" s="201" t="s">
        <v>42</v>
      </c>
      <c r="O162" s="72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4" t="s">
        <v>657</v>
      </c>
      <c r="AT162" s="204" t="s">
        <v>217</v>
      </c>
      <c r="AU162" s="204" t="s">
        <v>86</v>
      </c>
      <c r="AY162" s="18" t="s">
        <v>215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18" t="s">
        <v>84</v>
      </c>
      <c r="BK162" s="205">
        <f>ROUND(I162*H162,2)</f>
        <v>0</v>
      </c>
      <c r="BL162" s="18" t="s">
        <v>657</v>
      </c>
      <c r="BM162" s="204" t="s">
        <v>2384</v>
      </c>
    </row>
    <row r="163" spans="1:65" s="2" customFormat="1" ht="24.2" customHeight="1">
      <c r="A163" s="35"/>
      <c r="B163" s="36"/>
      <c r="C163" s="193" t="s">
        <v>429</v>
      </c>
      <c r="D163" s="193" t="s">
        <v>217</v>
      </c>
      <c r="E163" s="194" t="s">
        <v>2385</v>
      </c>
      <c r="F163" s="195" t="s">
        <v>2386</v>
      </c>
      <c r="G163" s="196" t="s">
        <v>588</v>
      </c>
      <c r="H163" s="197">
        <v>1</v>
      </c>
      <c r="I163" s="198"/>
      <c r="J163" s="199">
        <f>ROUND(I163*H163,2)</f>
        <v>0</v>
      </c>
      <c r="K163" s="195" t="s">
        <v>231</v>
      </c>
      <c r="L163" s="40"/>
      <c r="M163" s="263" t="s">
        <v>1</v>
      </c>
      <c r="N163" s="264" t="s">
        <v>42</v>
      </c>
      <c r="O163" s="265"/>
      <c r="P163" s="266">
        <f>O163*H163</f>
        <v>0</v>
      </c>
      <c r="Q163" s="266">
        <v>0</v>
      </c>
      <c r="R163" s="266">
        <f>Q163*H163</f>
        <v>0</v>
      </c>
      <c r="S163" s="266">
        <v>0</v>
      </c>
      <c r="T163" s="26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4" t="s">
        <v>657</v>
      </c>
      <c r="AT163" s="204" t="s">
        <v>217</v>
      </c>
      <c r="AU163" s="204" t="s">
        <v>86</v>
      </c>
      <c r="AY163" s="18" t="s">
        <v>215</v>
      </c>
      <c r="BE163" s="205">
        <f>IF(N163="základní",J163,0)</f>
        <v>0</v>
      </c>
      <c r="BF163" s="205">
        <f>IF(N163="snížená",J163,0)</f>
        <v>0</v>
      </c>
      <c r="BG163" s="205">
        <f>IF(N163="zákl. přenesená",J163,0)</f>
        <v>0</v>
      </c>
      <c r="BH163" s="205">
        <f>IF(N163="sníž. přenesená",J163,0)</f>
        <v>0</v>
      </c>
      <c r="BI163" s="205">
        <f>IF(N163="nulová",J163,0)</f>
        <v>0</v>
      </c>
      <c r="BJ163" s="18" t="s">
        <v>84</v>
      </c>
      <c r="BK163" s="205">
        <f>ROUND(I163*H163,2)</f>
        <v>0</v>
      </c>
      <c r="BL163" s="18" t="s">
        <v>657</v>
      </c>
      <c r="BM163" s="204" t="s">
        <v>2387</v>
      </c>
    </row>
    <row r="164" spans="1:31" s="2" customFormat="1" ht="6.95" customHeight="1">
      <c r="A164" s="35"/>
      <c r="B164" s="55"/>
      <c r="C164" s="56"/>
      <c r="D164" s="56"/>
      <c r="E164" s="56"/>
      <c r="F164" s="56"/>
      <c r="G164" s="56"/>
      <c r="H164" s="56"/>
      <c r="I164" s="56"/>
      <c r="J164" s="56"/>
      <c r="K164" s="56"/>
      <c r="L164" s="40"/>
      <c r="M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</row>
  </sheetData>
  <sheetProtection algorithmName="SHA-512" hashValue="Xy3qFjw1xchil0Yh99/GJPIY/VNyJXFjsXeDowHU06MipBAZOGAmeYSjywim99GiJO9wOaSRd1apRFbYQSNkAg==" saltValue="IaU5dYTpaAQFNUcOxx/t2KY+NYgRC3FXnY/uXi3p/MFtkpoSpNkDzO8ExVUzcUwRYfjRiIB4gKHjWyfLv9SotA==" spinCount="100000" sheet="1" objects="1" scenarios="1" formatColumns="0" formatRows="0" autoFilter="0"/>
  <autoFilter ref="C126:K163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portrait" paperSize="9" scale="7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michalo</dc:creator>
  <cp:keywords/>
  <dc:description/>
  <cp:lastModifiedBy>michalo</cp:lastModifiedBy>
  <dcterms:created xsi:type="dcterms:W3CDTF">2021-09-22T10:11:15Z</dcterms:created>
  <dcterms:modified xsi:type="dcterms:W3CDTF">2021-09-22T10:13:45Z</dcterms:modified>
  <cp:category/>
  <cp:version/>
  <cp:contentType/>
  <cp:contentStatus/>
</cp:coreProperties>
</file>